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brien_m_glenn_civ_army_mil/Documents/Desktop/TEST/"/>
    </mc:Choice>
  </mc:AlternateContent>
  <xr:revisionPtr revIDLastSave="0" documentId="8_{188EA51D-4B5E-4488-B715-771A2D4E696D}" xr6:coauthVersionLast="47" xr6:coauthVersionMax="47" xr10:uidLastSave="{00000000-0000-0000-0000-000000000000}"/>
  <bookViews>
    <workbookView xWindow="28680" yWindow="120" windowWidth="29040" windowHeight="15480" xr2:uid="{00000000-000D-0000-FFFF-FFFF00000000}"/>
  </bookViews>
  <sheets>
    <sheet name="ROLL UP" sheetId="10" r:id="rId1"/>
    <sheet name="Modification" sheetId="9" r:id="rId2"/>
    <sheet name="Sch A-Labor Development" sheetId="1" r:id="rId3"/>
  </sheets>
  <externalReferences>
    <externalReference r:id="rId4"/>
  </externalReferences>
  <definedNames>
    <definedName name="Lbr">'[1]Sch G-Direct Labor'!$A$7:$R$91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I8" i="1"/>
  <c r="K8" i="1" s="1"/>
  <c r="I9" i="1"/>
  <c r="J9" i="1" s="1"/>
  <c r="I10" i="1"/>
  <c r="K10" i="1" s="1"/>
  <c r="I11" i="1"/>
  <c r="J11" i="1" s="1"/>
  <c r="I12" i="1"/>
  <c r="K12" i="1" s="1"/>
  <c r="I13" i="1"/>
  <c r="J13" i="1" s="1"/>
  <c r="I14" i="1"/>
  <c r="I15" i="1"/>
  <c r="I16" i="1"/>
  <c r="K16" i="1" s="1"/>
  <c r="I17" i="1"/>
  <c r="J17" i="1" s="1"/>
  <c r="I18" i="1"/>
  <c r="K18" i="1" s="1"/>
  <c r="I19" i="1"/>
  <c r="J19" i="1" s="1"/>
  <c r="I20" i="1"/>
  <c r="K20" i="1" s="1"/>
  <c r="H21" i="1"/>
  <c r="H23" i="1" s="1"/>
  <c r="J15" i="1" l="1"/>
  <c r="M15" i="1" s="1"/>
  <c r="J14" i="1"/>
  <c r="M14" i="1" s="1"/>
  <c r="K13" i="1"/>
  <c r="J18" i="1"/>
  <c r="M18" i="1" s="1"/>
  <c r="J12" i="1"/>
  <c r="J16" i="1"/>
  <c r="K14" i="1"/>
  <c r="J10" i="1"/>
  <c r="M10" i="1" s="1"/>
  <c r="J8" i="1"/>
  <c r="J20" i="1"/>
  <c r="K15" i="1"/>
  <c r="M13" i="1"/>
  <c r="M19" i="1"/>
  <c r="M11" i="1"/>
  <c r="M17" i="1"/>
  <c r="M9" i="1"/>
  <c r="I21" i="1"/>
  <c r="I23" i="1" s="1"/>
  <c r="K11" i="1"/>
  <c r="K19" i="1"/>
  <c r="K17" i="1"/>
  <c r="K9" i="1"/>
  <c r="M20" i="1" l="1"/>
  <c r="M16" i="1"/>
  <c r="M12" i="1"/>
  <c r="M8" i="1"/>
  <c r="J21" i="1"/>
  <c r="J23" i="1" s="1"/>
  <c r="K21" i="1"/>
  <c r="K23" i="1" s="1"/>
  <c r="M21" i="1" l="1"/>
  <c r="M23" i="1" s="1"/>
  <c r="B25" i="10" l="1"/>
  <c r="B19" i="10" l="1"/>
  <c r="B13" i="10" l="1"/>
  <c r="B5" i="9" l="1"/>
  <c r="B17" i="10"/>
  <c r="B23" i="10"/>
</calcChain>
</file>

<file path=xl/sharedStrings.xml><?xml version="1.0" encoding="utf-8"?>
<sst xmlns="http://schemas.openxmlformats.org/spreadsheetml/2006/main" count="202" uniqueCount="148">
  <si>
    <t>Period of Performance</t>
  </si>
  <si>
    <t>1 Nov 24 - 31 Jan 25</t>
  </si>
  <si>
    <t>Total Burdened Wages</t>
  </si>
  <si>
    <t>Other Direct Costs (ODCs)</t>
  </si>
  <si>
    <t>Labor Overhd Chenega 1.42% - Ajanata 3.10%</t>
  </si>
  <si>
    <t>Total Direct Costs</t>
  </si>
  <si>
    <t>Overhead+ G&amp;A+Fee</t>
  </si>
  <si>
    <t>Total Estimated Labor Costs</t>
  </si>
  <si>
    <t>TOTAL LABOR HOURS</t>
  </si>
  <si>
    <t>FY24 Total Est Costs and Fees</t>
  </si>
  <si>
    <t xml:space="preserve">FY 24 TOTAL LABOR COSTS WTH ODCS </t>
  </si>
  <si>
    <t>NUMBER OF POSITIONS</t>
  </si>
  <si>
    <t>SIGNATURE</t>
  </si>
  <si>
    <t>MODIFICATION SUMMARY</t>
  </si>
  <si>
    <t>Labor</t>
  </si>
  <si>
    <t>Fee</t>
  </si>
  <si>
    <t>Total</t>
  </si>
  <si>
    <t>ODCs</t>
  </si>
  <si>
    <t>TOTAL</t>
  </si>
  <si>
    <t>Schedule A - LABOR DEVELOPMENT</t>
  </si>
  <si>
    <t>Labor Category</t>
  </si>
  <si>
    <t>Labor Class</t>
  </si>
  <si>
    <t>FLC1 / FLC2</t>
  </si>
  <si>
    <t>Source</t>
  </si>
  <si>
    <t>Job Code</t>
  </si>
  <si>
    <t>Job Title</t>
  </si>
  <si>
    <t>Hourly Rate</t>
  </si>
  <si>
    <t>FTEs</t>
  </si>
  <si>
    <t>Hours</t>
  </si>
  <si>
    <t>Direct Labor</t>
  </si>
  <si>
    <t>PMO</t>
  </si>
  <si>
    <t>Fringe</t>
  </si>
  <si>
    <t>%</t>
  </si>
  <si>
    <t>Cost</t>
  </si>
  <si>
    <t>CLIN TBD</t>
  </si>
  <si>
    <t>Gunsmith II</t>
  </si>
  <si>
    <t>SCA</t>
  </si>
  <si>
    <t>FLC1</t>
  </si>
  <si>
    <t>SCA WD</t>
  </si>
  <si>
    <t>Electronics Technician Maintenance II</t>
  </si>
  <si>
    <t>Ground Support Equipment Mechanic</t>
  </si>
  <si>
    <t>Heavy Equipment Inspector</t>
  </si>
  <si>
    <t>Conformed WD</t>
  </si>
  <si>
    <t>Combat Vehicle Inspector</t>
  </si>
  <si>
    <t>Tool and Parts Attendant</t>
  </si>
  <si>
    <t>Optical Instrument Repairer</t>
  </si>
  <si>
    <t>Production Control Clerk</t>
  </si>
  <si>
    <t xml:space="preserve">Artillery/Optics/Small Arms Inspector </t>
  </si>
  <si>
    <t>Heavy Equipment Mechanic</t>
  </si>
  <si>
    <t>Automotive Painter</t>
  </si>
  <si>
    <t>Welder, Combination, Maintenance</t>
  </si>
  <si>
    <t>Electronics Inspector</t>
  </si>
  <si>
    <t>CLIN TBD Total</t>
  </si>
  <si>
    <t>TOTAL ALL CLINs</t>
  </si>
  <si>
    <t>Fort Sill, Oklahoma (Comanche County)</t>
  </si>
  <si>
    <t>REGISTER OF WAGE DETERMINATIONS UNDER</t>
  </si>
  <si>
    <t>U.S. DEPARTMENT OF LABOR</t>
  </si>
  <si>
    <t>THE SERVICE CONTRACT ACT</t>
  </si>
  <si>
    <t>EMPLOYMENT STANDARDS ADMINISTRATION</t>
  </si>
  <si>
    <t>By direction of the Secretary of Labor</t>
  </si>
  <si>
    <t>WAGE AND HOUR DIVISION</t>
  </si>
  <si>
    <t>WASHINGTON D.C. 20210</t>
  </si>
  <si>
    <t>Wage Determination No.:</t>
  </si>
  <si>
    <t>Daniel W. Simms</t>
  </si>
  <si>
    <t>Division of</t>
  </si>
  <si>
    <t>Revision No.:</t>
  </si>
  <si>
    <t>Director</t>
  </si>
  <si>
    <t>Wage Determinations</t>
  </si>
  <si>
    <t>Date of Last Revision:</t>
  </si>
  <si>
    <t>Note: Contracts subject to the Service Contract Act are generally required to</t>
  </si>
  <si>
    <t>pay at least the applicable minimum wage rate required under Executive Order</t>
  </si>
  <si>
    <t>14026 or Executive Order 13658.</t>
  </si>
  <si>
    <t>|If the contract is entered into on or                                                               |Executive Order 14026 generally applies to  |</t>
  </si>
  <si>
    <t>|after January 30, 2022, or the                                                                      |the contract.                               |</t>
  </si>
  <si>
    <t>|contract is renewed or extended (e.g.,                                                           |The contractor must pay all covered workers |</t>
  </si>
  <si>
    <t>|an option is exercised) on or after                                                                |at least $17.20 per hour (or the applicable |</t>
  </si>
  <si>
    <t>|January 30, 2022:                                                                                      |wage rate listed on this wage determination,|</t>
  </si>
  <si>
    <t>|                                                                                                                |if it is higher) for all hours spent        |</t>
  </si>
  <si>
    <t xml:space="preserve">|                                                                                                              |performing on the contract in 2024.  </t>
  </si>
  <si>
    <t xml:space="preserve"> </t>
  </si>
  <si>
    <t>If the contract was awarded on or</t>
  </si>
  <si>
    <t>Executive Order 13658 generally applies to</t>
  </si>
  <si>
    <t>between January 1, 2015 and January 29,</t>
  </si>
  <si>
    <t>the contract.</t>
  </si>
  <si>
    <t>2022, and the contract is not renewed</t>
  </si>
  <si>
    <t>The contractor must pay all covered workers</t>
  </si>
  <si>
    <t>or extended on or after January 30,</t>
  </si>
  <si>
    <t>at least $12.90 per hour (or the applicable</t>
  </si>
  <si>
    <t>2022:</t>
  </si>
  <si>
    <t>wage rate listed on this wage determination,</t>
  </si>
  <si>
    <t>if it is higher) for all hours spent</t>
  </si>
  <si>
    <t>performing on the contract in 2024.</t>
  </si>
  <si>
    <t>The applicable Executive Order minimum wage rate will be adjusted annually. Additional</t>
  </si>
  <si>
    <t>information on contractor requirements and worker protections under the Executive Orders</t>
  </si>
  <si>
    <t>is available at www.dol.gov/whd/govcontracts.</t>
  </si>
  <si>
    <t>State: Oklahoma</t>
  </si>
  <si>
    <t>Area: Oklahoma Counties of Comanche, Cotton</t>
  </si>
  <si>
    <t xml:space="preserve"> **Fringe Benefits Required Follow the Occupational Listing**</t>
  </si>
  <si>
    <t xml:space="preserve">OCCUPATION CODE - TITLE </t>
  </si>
  <si>
    <t xml:space="preserve">FOOTNOTE </t>
  </si>
  <si>
    <t xml:space="preserve">RATE </t>
  </si>
  <si>
    <t>Administrative Support And Clerical Occupations</t>
  </si>
  <si>
    <t>Data Entry Operator I</t>
  </si>
  <si>
    <t>Data Entry Operator II</t>
  </si>
  <si>
    <t>Dispatcher, Motor Vehicle</t>
  </si>
  <si>
    <t>Secretary I</t>
  </si>
  <si>
    <t>Secretary II</t>
  </si>
  <si>
    <t>Supply Technician</t>
  </si>
  <si>
    <t>Automotive Service Occupations</t>
  </si>
  <si>
    <t>Motor Equipment Metal Mechanic</t>
  </si>
  <si>
    <t>Motor Vehicle Mechanic Helper</t>
  </si>
  <si>
    <t>Painter, Automotive</t>
  </si>
  <si>
    <t>General Services And Support Occupations</t>
  </si>
  <si>
    <t>Janitor</t>
  </si>
  <si>
    <t>Information Technology Occupations</t>
  </si>
  <si>
    <t>Computer Operator II</t>
  </si>
  <si>
    <t>Computer Systems Analyst I</t>
  </si>
  <si>
    <t>(see 1)</t>
  </si>
  <si>
    <t>Laundry, Dry-Cleaning, Pressing And Related Occupations</t>
  </si>
  <si>
    <t>Tailor</t>
  </si>
  <si>
    <t>Materials Handling And Packing Occupations</t>
  </si>
  <si>
    <t>Forklift Operator</t>
  </si>
  <si>
    <t>Material Coordinator</t>
  </si>
  <si>
    <t>Store Worker I</t>
  </si>
  <si>
    <t>Stock Clerk</t>
  </si>
  <si>
    <t>Tools And Parts Attendant</t>
  </si>
  <si>
    <t>Warehouse Specialist</t>
  </si>
  <si>
    <t>Mechanics And Maintenance And Repair Occupations</t>
  </si>
  <si>
    <t>Carpenter, Maintenance</t>
  </si>
  <si>
    <t>Electronics Technician Maintenance III</t>
  </si>
  <si>
    <t>Fuel Distribution System Operator</t>
  </si>
  <si>
    <t>Machinist, Maintenance</t>
  </si>
  <si>
    <t>Sheet-Metal Worker, Maintenance</t>
  </si>
  <si>
    <t>Telecommunications Mechanic II</t>
  </si>
  <si>
    <t>Woodworker</t>
  </si>
  <si>
    <t>Stevedoring/Longshoremen Occupational Services</t>
  </si>
  <si>
    <t>Blocker And Bracer</t>
  </si>
  <si>
    <t>Stevedore II</t>
  </si>
  <si>
    <t>Transportation/Mobile Equipment Operation Occupations</t>
  </si>
  <si>
    <t>Bus Driver</t>
  </si>
  <si>
    <t>Driver Courier</t>
  </si>
  <si>
    <t>Parking and Lot Attendant</t>
  </si>
  <si>
    <t>Truckdriver, Medium</t>
  </si>
  <si>
    <t>Truckdriver, Heavy</t>
  </si>
  <si>
    <t>Truckdriver, Tractor-Trailer</t>
  </si>
  <si>
    <t>SCA WD screenshots: 7/21/2024</t>
  </si>
  <si>
    <t>16.40***</t>
  </si>
  <si>
    <t>15.29***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</si>
</sst>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2015-&quot;0000"/>
    <numFmt numFmtId="167" formatCode="&quot;Wage Determination No.: 2015-&quot;0000"/>
    <numFmt numFmtId="168" formatCode="mm/dd/yyyy"/>
    <numFmt numFmtId="169" formatCode="0.00&quot;***&quot;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21212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1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2" borderId="1" xfId="3" applyNumberFormat="1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10" fontId="0" fillId="0" borderId="1" xfId="3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44" fontId="4" fillId="2" borderId="1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44" fontId="4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44" fontId="4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44" fontId="4" fillId="0" borderId="10" xfId="2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4" fontId="0" fillId="5" borderId="1" xfId="2" applyFont="1" applyFill="1" applyBorder="1" applyAlignment="1">
      <alignment vertical="center"/>
    </xf>
    <xf numFmtId="0" fontId="0" fillId="5" borderId="0" xfId="0" applyFill="1" applyAlignment="1">
      <alignment vertical="center"/>
    </xf>
    <xf numFmtId="44" fontId="4" fillId="5" borderId="3" xfId="2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9" fillId="6" borderId="1" xfId="0" applyFont="1" applyFill="1" applyBorder="1"/>
    <xf numFmtId="0" fontId="9" fillId="7" borderId="1" xfId="0" applyFont="1" applyFill="1" applyBorder="1"/>
    <xf numFmtId="43" fontId="9" fillId="7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0" fontId="9" fillId="8" borderId="1" xfId="0" applyFont="1" applyFill="1" applyBorder="1"/>
    <xf numFmtId="43" fontId="9" fillId="8" borderId="1" xfId="1" applyFont="1" applyFill="1" applyBorder="1" applyAlignment="1">
      <alignment horizontal="right"/>
    </xf>
    <xf numFmtId="165" fontId="9" fillId="0" borderId="1" xfId="5" applyNumberFormat="1" applyFont="1" applyFill="1" applyBorder="1" applyAlignment="1">
      <alignment horizontal="center"/>
    </xf>
    <xf numFmtId="0" fontId="9" fillId="9" borderId="1" xfId="0" applyFont="1" applyFill="1" applyBorder="1"/>
    <xf numFmtId="44" fontId="9" fillId="9" borderId="1" xfId="5" applyFont="1" applyFill="1" applyBorder="1" applyAlignment="1">
      <alignment horizontal="right"/>
    </xf>
    <xf numFmtId="0" fontId="8" fillId="10" borderId="1" xfId="0" applyFont="1" applyFill="1" applyBorder="1"/>
    <xf numFmtId="0" fontId="9" fillId="11" borderId="1" xfId="0" applyFont="1" applyFill="1" applyBorder="1"/>
    <xf numFmtId="44" fontId="9" fillId="11" borderId="1" xfId="5" applyFont="1" applyFill="1" applyBorder="1" applyAlignment="1">
      <alignment horizontal="right"/>
    </xf>
    <xf numFmtId="44" fontId="9" fillId="0" borderId="1" xfId="5" applyFont="1" applyFill="1" applyBorder="1" applyAlignment="1">
      <alignment horizontal="right"/>
    </xf>
    <xf numFmtId="0" fontId="9" fillId="0" borderId="1" xfId="0" applyFont="1" applyFill="1" applyBorder="1"/>
    <xf numFmtId="0" fontId="9" fillId="13" borderId="1" xfId="0" applyFont="1" applyFill="1" applyBorder="1"/>
    <xf numFmtId="44" fontId="9" fillId="13" borderId="1" xfId="5" applyFont="1" applyFill="1" applyBorder="1" applyAlignment="1">
      <alignment horizontal="right"/>
    </xf>
    <xf numFmtId="44" fontId="9" fillId="6" borderId="1" xfId="5" applyFont="1" applyFill="1" applyBorder="1" applyAlignment="1">
      <alignment horizontal="right"/>
    </xf>
    <xf numFmtId="9" fontId="8" fillId="0" borderId="1" xfId="6" applyFont="1" applyFill="1" applyBorder="1" applyAlignment="1">
      <alignment horizontal="center"/>
    </xf>
    <xf numFmtId="2" fontId="9" fillId="0" borderId="1" xfId="0" applyNumberFormat="1" applyFont="1" applyFill="1" applyBorder="1"/>
    <xf numFmtId="4" fontId="9" fillId="13" borderId="1" xfId="5" applyNumberFormat="1" applyFont="1" applyFill="1" applyBorder="1" applyAlignment="1">
      <alignment horizontal="right"/>
    </xf>
    <xf numFmtId="0" fontId="4" fillId="12" borderId="0" xfId="0" applyFont="1" applyFill="1"/>
    <xf numFmtId="0" fontId="5" fillId="12" borderId="0" xfId="0" applyFont="1" applyFill="1"/>
    <xf numFmtId="44" fontId="9" fillId="6" borderId="1" xfId="2" applyFont="1" applyFill="1" applyBorder="1" applyAlignment="1">
      <alignment horizontal="right"/>
    </xf>
    <xf numFmtId="165" fontId="9" fillId="0" borderId="1" xfId="5" applyNumberFormat="1" applyFont="1" applyFill="1" applyBorder="1" applyAlignment="1">
      <alignment horizontal="right"/>
    </xf>
    <xf numFmtId="44" fontId="9" fillId="10" borderId="1" xfId="2" applyFont="1" applyFill="1" applyBorder="1" applyAlignment="1">
      <alignment horizontal="right"/>
    </xf>
    <xf numFmtId="0" fontId="9" fillId="0" borderId="0" xfId="0" applyFont="1" applyFill="1"/>
    <xf numFmtId="0" fontId="4" fillId="0" borderId="0" xfId="0" applyFont="1" applyFill="1"/>
    <xf numFmtId="37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4" applyAlignment="1">
      <alignment vertical="center"/>
    </xf>
    <xf numFmtId="0" fontId="3" fillId="0" borderId="0" xfId="7" applyFont="1" applyAlignment="1">
      <alignment vertical="center"/>
    </xf>
    <xf numFmtId="0" fontId="8" fillId="0" borderId="18" xfId="4" applyBorder="1" applyAlignment="1">
      <alignment vertical="center"/>
    </xf>
    <xf numFmtId="166" fontId="8" fillId="0" borderId="0" xfId="4" applyNumberFormat="1" applyAlignment="1">
      <alignment horizontal="left" vertical="center"/>
    </xf>
    <xf numFmtId="167" fontId="8" fillId="0" borderId="0" xfId="4" applyNumberFormat="1" applyAlignment="1">
      <alignment horizontal="left" vertical="center"/>
    </xf>
    <xf numFmtId="0" fontId="8" fillId="0" borderId="0" xfId="4" applyAlignment="1">
      <alignment horizontal="right" vertical="center"/>
    </xf>
    <xf numFmtId="168" fontId="8" fillId="0" borderId="0" xfId="4" applyNumberFormat="1" applyAlignment="1">
      <alignment horizontal="left" vertical="center"/>
    </xf>
    <xf numFmtId="0" fontId="8" fillId="0" borderId="12" xfId="4" applyBorder="1" applyAlignment="1">
      <alignment vertical="center"/>
    </xf>
    <xf numFmtId="0" fontId="8" fillId="0" borderId="19" xfId="4" applyBorder="1" applyAlignment="1">
      <alignment vertical="center"/>
    </xf>
    <xf numFmtId="0" fontId="8" fillId="0" borderId="0" xfId="4" applyAlignment="1">
      <alignment vertical="top"/>
    </xf>
    <xf numFmtId="0" fontId="8" fillId="0" borderId="12" xfId="4" applyBorder="1" applyAlignment="1">
      <alignment vertical="top"/>
    </xf>
    <xf numFmtId="0" fontId="8" fillId="0" borderId="21" xfId="0" applyFont="1" applyBorder="1" applyAlignment="1">
      <alignment horizontal="left" vertical="center"/>
    </xf>
    <xf numFmtId="0" fontId="8" fillId="0" borderId="18" xfId="4" applyBorder="1" applyAlignment="1">
      <alignment horizontal="left" vertical="top"/>
    </xf>
    <xf numFmtId="0" fontId="8" fillId="0" borderId="0" xfId="4" applyAlignment="1">
      <alignment horizontal="left" vertical="top"/>
    </xf>
    <xf numFmtId="0" fontId="3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4" quotePrefix="1" applyBorder="1" applyAlignment="1">
      <alignment horizontal="left" vertical="top"/>
    </xf>
    <xf numFmtId="0" fontId="8" fillId="0" borderId="18" xfId="4" applyBorder="1" applyAlignment="1">
      <alignment horizontal="left" vertical="center"/>
    </xf>
    <xf numFmtId="0" fontId="8" fillId="0" borderId="17" xfId="4" applyBorder="1" applyAlignment="1">
      <alignment horizontal="left" vertical="center"/>
    </xf>
    <xf numFmtId="0" fontId="8" fillId="0" borderId="19" xfId="4" applyBorder="1" applyAlignment="1">
      <alignment horizontal="left" vertical="top"/>
    </xf>
    <xf numFmtId="0" fontId="8" fillId="0" borderId="12" xfId="4" applyBorder="1" applyAlignment="1">
      <alignment horizontal="left" vertical="top"/>
    </xf>
    <xf numFmtId="0" fontId="8" fillId="0" borderId="22" xfId="4" applyBorder="1" applyAlignment="1">
      <alignment horizontal="left" vertical="top"/>
    </xf>
    <xf numFmtId="0" fontId="8" fillId="0" borderId="19" xfId="4" applyBorder="1" applyAlignment="1">
      <alignment horizontal="left" vertical="center"/>
    </xf>
    <xf numFmtId="0" fontId="8" fillId="0" borderId="12" xfId="4" applyBorder="1" applyAlignment="1">
      <alignment horizontal="left" vertical="center"/>
    </xf>
    <xf numFmtId="0" fontId="8" fillId="0" borderId="22" xfId="4" applyBorder="1" applyAlignment="1">
      <alignment horizontal="left" vertical="center"/>
    </xf>
    <xf numFmtId="164" fontId="12" fillId="0" borderId="0" xfId="4" applyNumberFormat="1" applyFont="1" applyAlignment="1">
      <alignment horizontal="left" vertical="center"/>
    </xf>
    <xf numFmtId="0" fontId="12" fillId="0" borderId="0" xfId="4" applyFont="1" applyAlignment="1">
      <alignment vertical="center"/>
    </xf>
    <xf numFmtId="164" fontId="8" fillId="0" borderId="0" xfId="4" applyNumberFormat="1" applyAlignment="1">
      <alignment horizontal="left" vertical="center" indent="2"/>
    </xf>
    <xf numFmtId="0" fontId="8" fillId="0" borderId="0" xfId="4" applyAlignment="1">
      <alignment horizontal="left" vertical="center" indent="2"/>
    </xf>
    <xf numFmtId="169" fontId="8" fillId="0" borderId="0" xfId="4" applyNumberFormat="1" applyAlignment="1">
      <alignment vertical="center"/>
    </xf>
    <xf numFmtId="2" fontId="8" fillId="0" borderId="0" xfId="4" applyNumberFormat="1" applyAlignment="1">
      <alignment vertical="center"/>
    </xf>
    <xf numFmtId="2" fontId="12" fillId="0" borderId="0" xfId="4" applyNumberFormat="1" applyFont="1" applyAlignment="1">
      <alignment vertical="center"/>
    </xf>
    <xf numFmtId="0" fontId="3" fillId="0" borderId="0" xfId="7" applyFont="1" applyAlignment="1">
      <alignment horizontal="left" vertical="center" indent="2"/>
    </xf>
    <xf numFmtId="2" fontId="3" fillId="0" borderId="0" xfId="7" applyNumberFormat="1" applyFont="1" applyAlignment="1">
      <alignment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vertical="center"/>
    </xf>
    <xf numFmtId="0" fontId="0" fillId="0" borderId="0" xfId="7" applyFont="1" applyAlignment="1">
      <alignment horizontal="left" vertical="center" indent="2"/>
    </xf>
    <xf numFmtId="43" fontId="0" fillId="0" borderId="0" xfId="0" applyNumberFormat="1"/>
    <xf numFmtId="0" fontId="9" fillId="0" borderId="1" xfId="5" applyNumberFormat="1" applyFont="1" applyFill="1" applyBorder="1" applyAlignment="1">
      <alignment horizontal="right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2" xfId="4" applyFont="1" applyBorder="1" applyAlignment="1">
      <alignment horizontal="left" vertical="top"/>
    </xf>
    <xf numFmtId="0" fontId="0" fillId="0" borderId="2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8" fillId="0" borderId="0" xfId="4" applyFont="1" applyAlignment="1">
      <alignment horizontal="left" vertical="top"/>
    </xf>
    <xf numFmtId="0" fontId="0" fillId="0" borderId="1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18" xfId="4" applyFont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17" xfId="4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19" xfId="4" applyFont="1" applyBorder="1" applyAlignment="1">
      <alignment horizontal="left" vertical="top"/>
    </xf>
    <xf numFmtId="0" fontId="8" fillId="0" borderId="12" xfId="4" applyFont="1" applyBorder="1" applyAlignment="1">
      <alignment horizontal="left" vertical="top"/>
    </xf>
    <xf numFmtId="0" fontId="8" fillId="0" borderId="22" xfId="4" applyFont="1" applyBorder="1" applyAlignment="1">
      <alignment horizontal="left" vertical="top"/>
    </xf>
    <xf numFmtId="0" fontId="8" fillId="0" borderId="19" xfId="4" applyFont="1" applyBorder="1" applyAlignment="1">
      <alignment horizontal="left" vertical="center"/>
    </xf>
    <xf numFmtId="0" fontId="8" fillId="0" borderId="12" xfId="4" applyFont="1" applyBorder="1" applyAlignment="1">
      <alignment horizontal="left" vertical="center"/>
    </xf>
    <xf numFmtId="0" fontId="8" fillId="0" borderId="22" xfId="4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4"/>
    <xf numFmtId="44" fontId="0" fillId="5" borderId="8" xfId="2" applyFont="1" applyFill="1" applyBorder="1" applyAlignment="1">
      <alignment vertical="center"/>
    </xf>
    <xf numFmtId="0" fontId="4" fillId="0" borderId="0" xfId="0" applyFont="1"/>
    <xf numFmtId="0" fontId="8" fillId="0" borderId="0" xfId="4" applyAlignment="1">
      <alignment horizontal="left" vertical="center"/>
    </xf>
    <xf numFmtId="0" fontId="8" fillId="0" borderId="2" xfId="4" applyBorder="1" applyAlignment="1">
      <alignment vertical="top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2" xfId="4" applyBorder="1" applyAlignment="1">
      <alignment vertical="top"/>
    </xf>
    <xf numFmtId="0" fontId="8" fillId="0" borderId="0" xfId="4" applyAlignment="1">
      <alignment horizontal="left" vertical="center" wrapText="1"/>
    </xf>
    <xf numFmtId="0" fontId="8" fillId="0" borderId="2" xfId="4" applyBorder="1" applyAlignment="1">
      <alignment horizontal="center" vertical="center"/>
    </xf>
    <xf numFmtId="0" fontId="11" fillId="14" borderId="5" xfId="4" applyFont="1" applyFill="1" applyBorder="1" applyAlignment="1">
      <alignment horizontal="center" vertical="center"/>
    </xf>
    <xf numFmtId="0" fontId="11" fillId="14" borderId="7" xfId="4" applyFont="1" applyFill="1" applyBorder="1" applyAlignment="1">
      <alignment horizontal="center" vertical="center"/>
    </xf>
    <xf numFmtId="0" fontId="11" fillId="14" borderId="6" xfId="4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17" xfId="4" applyBorder="1" applyAlignment="1">
      <alignment horizontal="center" vertical="center"/>
    </xf>
    <xf numFmtId="0" fontId="3" fillId="0" borderId="18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8" fillId="0" borderId="18" xfId="4" applyBorder="1" applyAlignment="1">
      <alignment horizontal="right" vertical="center"/>
    </xf>
    <xf numFmtId="0" fontId="8" fillId="0" borderId="0" xfId="4" applyBorder="1" applyAlignment="1">
      <alignment horizontal="right" vertical="center"/>
    </xf>
    <xf numFmtId="0" fontId="8" fillId="0" borderId="0" xfId="4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9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2" xfId="4" xr:uid="{00000000-0005-0000-0000-000004000000}"/>
    <cellStyle name="Normal 3" xfId="7" xr:uid="{0A1C769F-EB9D-4293-BB31-56AC5AD6B42A}"/>
    <cellStyle name="Normal 3 2" xfId="8" xr:uid="{64229CAE-13D6-459A-9124-267F25C2C96D}"/>
    <cellStyle name="Percent" xfId="3" builtinId="5"/>
    <cellStyle name="Percent 2" xfId="6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myeitaas-my.sharepoint-mil.us/personal/lottie_d_sledge_civ_army_mil/Documents/Desktop/EAGLE%20Fort%20Sill%20Bridge%20Modification%20Proposal.xlsx" TargetMode="External"/><Relationship Id="rId1" Type="http://schemas.openxmlformats.org/officeDocument/2006/relationships/externalLinkPath" Target="https://armyeitaas.sharepoint-mil.us/personal/lottie_d_sledge_civ_army_mil/Documents/Desktop/EAGLE%20Fort%20Sill%20Bridge%20Modification%20Pro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t Price Matrix"/>
      <sheetName val="CLIN Summary"/>
      <sheetName val="Sch A-FAR Summary"/>
      <sheetName val="Sch B-CFM Labor Dev"/>
      <sheetName val="Sch C-Subcontractor"/>
      <sheetName val="Sch D-ODCs"/>
      <sheetName val="Sch E-PMO"/>
      <sheetName val="Sch F-Staffing"/>
      <sheetName val="Sch G-Direct Labor"/>
      <sheetName val="Sch H-Factors"/>
      <sheetName val="Conformed SCA Rates"/>
      <sheetName val="CBA"/>
      <sheetName val="SCA WD"/>
      <sheetName val="Current Employee List"/>
      <sheetName val="BOE 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D14" sqref="D14"/>
    </sheetView>
  </sheetViews>
  <sheetFormatPr defaultRowHeight="12.75" x14ac:dyDescent="0.2"/>
  <cols>
    <col min="1" max="1" width="44.28515625" bestFit="1" customWidth="1"/>
    <col min="2" max="2" width="23.28515625" customWidth="1"/>
    <col min="4" max="4" width="15.28515625" customWidth="1"/>
  </cols>
  <sheetData>
    <row r="1" spans="1:6" x14ac:dyDescent="0.2">
      <c r="A1" s="51" t="s">
        <v>0</v>
      </c>
      <c r="B1" s="50" t="s">
        <v>1</v>
      </c>
    </row>
    <row r="7" spans="1:6" x14ac:dyDescent="0.2">
      <c r="A7" s="30" t="s">
        <v>2</v>
      </c>
      <c r="B7" s="52">
        <v>2283.13</v>
      </c>
      <c r="C7" s="24"/>
    </row>
    <row r="8" spans="1:6" x14ac:dyDescent="0.2">
      <c r="B8" s="33"/>
      <c r="C8" s="24"/>
    </row>
    <row r="9" spans="1:6" x14ac:dyDescent="0.2">
      <c r="A9" s="31" t="s">
        <v>3</v>
      </c>
      <c r="B9" s="32">
        <v>200</v>
      </c>
      <c r="C9" s="24"/>
      <c r="D9" s="101"/>
    </row>
    <row r="10" spans="1:6" x14ac:dyDescent="0.2">
      <c r="B10" s="33"/>
    </row>
    <row r="11" spans="1:6" x14ac:dyDescent="0.2">
      <c r="A11" s="34" t="s">
        <v>4</v>
      </c>
      <c r="B11" s="35">
        <v>28.54</v>
      </c>
    </row>
    <row r="12" spans="1:6" x14ac:dyDescent="0.2">
      <c r="B12" s="36"/>
    </row>
    <row r="13" spans="1:6" x14ac:dyDescent="0.2">
      <c r="A13" s="37" t="s">
        <v>5</v>
      </c>
      <c r="B13" s="38">
        <f t="shared" ref="B13" si="0">SUM(B7,B11)</f>
        <v>2311.67</v>
      </c>
    </row>
    <row r="14" spans="1:6" x14ac:dyDescent="0.2">
      <c r="B14" s="53"/>
    </row>
    <row r="15" spans="1:6" x14ac:dyDescent="0.2">
      <c r="A15" s="39" t="s">
        <v>6</v>
      </c>
      <c r="B15" s="54">
        <v>395.87</v>
      </c>
      <c r="C15" s="55"/>
      <c r="D15" s="55"/>
      <c r="E15" s="56"/>
      <c r="F15" s="56"/>
    </row>
    <row r="16" spans="1:6" x14ac:dyDescent="0.2">
      <c r="B16" s="53"/>
    </row>
    <row r="17" spans="1:2" x14ac:dyDescent="0.2">
      <c r="A17" s="40" t="s">
        <v>7</v>
      </c>
      <c r="B17" s="41">
        <f>SUM(B13,B15)</f>
        <v>2707.54</v>
      </c>
    </row>
    <row r="18" spans="1:2" x14ac:dyDescent="0.2">
      <c r="B18" s="42"/>
    </row>
    <row r="19" spans="1:2" x14ac:dyDescent="0.2">
      <c r="A19" s="43" t="s">
        <v>8</v>
      </c>
      <c r="B19" s="102">
        <f>'Sch A-Labor Development'!I23</f>
        <v>57.344000000000001</v>
      </c>
    </row>
    <row r="20" spans="1:2" x14ac:dyDescent="0.2">
      <c r="B20" s="53"/>
    </row>
    <row r="21" spans="1:2" x14ac:dyDescent="0.2">
      <c r="A21" s="44" t="s">
        <v>9</v>
      </c>
      <c r="B21" s="45">
        <v>2679</v>
      </c>
    </row>
    <row r="22" spans="1:2" x14ac:dyDescent="0.2">
      <c r="B22" s="42"/>
    </row>
    <row r="23" spans="1:2" x14ac:dyDescent="0.2">
      <c r="A23" s="30" t="s">
        <v>10</v>
      </c>
      <c r="B23" s="46">
        <f>SUM(B21+B9)</f>
        <v>2879</v>
      </c>
    </row>
    <row r="24" spans="1:2" x14ac:dyDescent="0.2">
      <c r="B24" s="47"/>
    </row>
    <row r="25" spans="1:2" x14ac:dyDescent="0.2">
      <c r="A25" s="48" t="s">
        <v>11</v>
      </c>
      <c r="B25" s="49">
        <f>'Sch A-Labor Development'!H23</f>
        <v>0.112</v>
      </c>
    </row>
    <row r="28" spans="1:2" x14ac:dyDescent="0.2">
      <c r="A28" s="12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B9"/>
  <sheetViews>
    <sheetView showGridLines="0" workbookViewId="0">
      <selection activeCell="C14" sqref="C14"/>
    </sheetView>
  </sheetViews>
  <sheetFormatPr defaultColWidth="9.140625" defaultRowHeight="12.75" x14ac:dyDescent="0.2"/>
  <cols>
    <col min="1" max="2" width="18.42578125" style="1" customWidth="1"/>
    <col min="3" max="16384" width="9.140625" style="1"/>
  </cols>
  <sheetData>
    <row r="1" spans="1:2" ht="18" x14ac:dyDescent="0.2">
      <c r="A1" s="131" t="s">
        <v>13</v>
      </c>
      <c r="B1" s="131"/>
    </row>
    <row r="2" spans="1:2" ht="13.5" thickBot="1" x14ac:dyDescent="0.25"/>
    <row r="3" spans="1:2" x14ac:dyDescent="0.2">
      <c r="A3" s="16" t="s">
        <v>14</v>
      </c>
      <c r="B3" s="17">
        <v>2601</v>
      </c>
    </row>
    <row r="4" spans="1:2" x14ac:dyDescent="0.2">
      <c r="A4" s="18" t="s">
        <v>15</v>
      </c>
      <c r="B4" s="19">
        <v>78</v>
      </c>
    </row>
    <row r="5" spans="1:2" x14ac:dyDescent="0.2">
      <c r="A5" s="20" t="s">
        <v>16</v>
      </c>
      <c r="B5" s="21">
        <f>SUM(B3:B4)</f>
        <v>2679</v>
      </c>
    </row>
    <row r="6" spans="1:2" x14ac:dyDescent="0.2">
      <c r="A6" s="18"/>
      <c r="B6" s="22"/>
    </row>
    <row r="7" spans="1:2" x14ac:dyDescent="0.2">
      <c r="A7" s="20" t="s">
        <v>17</v>
      </c>
      <c r="B7" s="23">
        <v>200</v>
      </c>
    </row>
    <row r="8" spans="1:2" ht="13.5" thickBot="1" x14ac:dyDescent="0.25">
      <c r="A8" s="18"/>
      <c r="B8" s="22"/>
    </row>
    <row r="9" spans="1:2" ht="13.5" thickBot="1" x14ac:dyDescent="0.25">
      <c r="A9" s="14" t="s">
        <v>18</v>
      </c>
      <c r="B9" s="15">
        <v>2879</v>
      </c>
    </row>
  </sheetData>
  <mergeCells count="1">
    <mergeCell ref="A1:B1"/>
  </mergeCells>
  <printOptions horizontalCentered="1"/>
  <pageMargins left="0.7" right="0.7" top="0.75" bottom="0.75" header="0.3" footer="0.3"/>
  <pageSetup orientation="portrait" horizontalDpi="1200" verticalDpi="1200" r:id="rId1"/>
  <headerFooter>
    <oddHeader>&amp;L&amp;"Arial,Bold"Chenega Facilities Management, LLC&amp;REAGLE Fort Sill Modification
February 11, 2021</oddHeader>
    <oddFooter>&amp;L&amp;A&amp;CCompany Proprietary&amp;R&amp;P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2"/>
  <sheetViews>
    <sheetView showGridLines="0" workbookViewId="0">
      <selection activeCell="G16" sqref="G16"/>
    </sheetView>
  </sheetViews>
  <sheetFormatPr defaultColWidth="9.140625" defaultRowHeight="12.75" x14ac:dyDescent="0.2"/>
  <cols>
    <col min="1" max="1" width="34" style="1" customWidth="1"/>
    <col min="2" max="2" width="8.28515625" style="1" customWidth="1"/>
    <col min="3" max="3" width="7.5703125" style="1" customWidth="1"/>
    <col min="4" max="4" width="13.7109375" style="1" customWidth="1"/>
    <col min="5" max="5" width="9" style="1" customWidth="1"/>
    <col min="6" max="6" width="34" style="1" customWidth="1"/>
    <col min="7" max="7" width="11.28515625" style="27" bestFit="1" customWidth="1"/>
    <col min="8" max="8" width="7.7109375" style="1" bestFit="1" customWidth="1"/>
    <col min="9" max="9" width="10.140625" style="1" customWidth="1"/>
    <col min="10" max="11" width="14.7109375" style="1" customWidth="1"/>
    <col min="12" max="12" width="8.140625" style="1" customWidth="1"/>
    <col min="13" max="13" width="14" style="1" bestFit="1" customWidth="1"/>
    <col min="14" max="16384" width="9.140625" style="1"/>
  </cols>
  <sheetData>
    <row r="1" spans="1:13" ht="18" x14ac:dyDescent="0.2">
      <c r="A1" s="131" t="s">
        <v>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3" spans="1:13" x14ac:dyDescent="0.2">
      <c r="A3" s="2"/>
      <c r="I3" s="57">
        <v>512</v>
      </c>
    </row>
    <row r="4" spans="1:13" x14ac:dyDescent="0.2">
      <c r="A4" s="145" t="s">
        <v>20</v>
      </c>
      <c r="B4" s="145" t="s">
        <v>21</v>
      </c>
      <c r="C4" s="145" t="s">
        <v>22</v>
      </c>
      <c r="D4" s="145" t="s">
        <v>23</v>
      </c>
      <c r="E4" s="145" t="s">
        <v>24</v>
      </c>
      <c r="F4" s="145" t="s">
        <v>25</v>
      </c>
      <c r="G4" s="145" t="s">
        <v>26</v>
      </c>
      <c r="H4" s="145" t="s">
        <v>27</v>
      </c>
      <c r="I4" s="145" t="s">
        <v>28</v>
      </c>
      <c r="J4" s="145" t="s">
        <v>29</v>
      </c>
      <c r="K4" s="59" t="s">
        <v>30</v>
      </c>
      <c r="L4" s="149" t="s">
        <v>31</v>
      </c>
      <c r="M4" s="150"/>
    </row>
    <row r="5" spans="1:13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60">
        <v>1.82</v>
      </c>
      <c r="L5" s="3" t="s">
        <v>32</v>
      </c>
      <c r="M5" s="3" t="s">
        <v>33</v>
      </c>
    </row>
    <row r="7" spans="1:13" x14ac:dyDescent="0.2">
      <c r="A7" s="147" t="s">
        <v>34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s="25" customFormat="1" x14ac:dyDescent="0.2">
      <c r="A8" s="124" t="s">
        <v>35</v>
      </c>
      <c r="B8" s="122" t="s">
        <v>36</v>
      </c>
      <c r="C8" s="122" t="s">
        <v>37</v>
      </c>
      <c r="D8" s="122" t="s">
        <v>38</v>
      </c>
      <c r="E8" s="121">
        <v>23392</v>
      </c>
      <c r="F8" s="124" t="s">
        <v>35</v>
      </c>
      <c r="G8" s="26">
        <v>22.29</v>
      </c>
      <c r="H8" s="12">
        <v>0</v>
      </c>
      <c r="I8" s="12">
        <f t="shared" ref="I8:I10" si="0">$I$3*H8</f>
        <v>0</v>
      </c>
      <c r="J8" s="4">
        <f>G8*I8</f>
        <v>0</v>
      </c>
      <c r="K8" s="4">
        <f t="shared" ref="K8:K14" si="1">I8*$K$5</f>
        <v>0</v>
      </c>
      <c r="L8" s="8">
        <v>0.50870000000000004</v>
      </c>
      <c r="M8" s="4">
        <f>J8*L8</f>
        <v>0</v>
      </c>
    </row>
    <row r="9" spans="1:13" s="25" customFormat="1" x14ac:dyDescent="0.2">
      <c r="A9" s="103" t="s">
        <v>39</v>
      </c>
      <c r="B9" s="122" t="s">
        <v>36</v>
      </c>
      <c r="C9" s="122" t="s">
        <v>37</v>
      </c>
      <c r="D9" s="122" t="s">
        <v>38</v>
      </c>
      <c r="E9" s="121">
        <v>23182</v>
      </c>
      <c r="F9" s="123" t="s">
        <v>39</v>
      </c>
      <c r="G9" s="26">
        <v>27.06</v>
      </c>
      <c r="H9" s="12">
        <v>0</v>
      </c>
      <c r="I9" s="12">
        <f t="shared" si="0"/>
        <v>0</v>
      </c>
      <c r="J9" s="4">
        <f t="shared" ref="J9:J10" si="2">G9*I9</f>
        <v>0</v>
      </c>
      <c r="K9" s="4">
        <f t="shared" si="1"/>
        <v>0</v>
      </c>
      <c r="L9" s="8">
        <v>0.50870000000000004</v>
      </c>
      <c r="M9" s="4">
        <f t="shared" ref="M9:M10" si="3">J9*L9</f>
        <v>0</v>
      </c>
    </row>
    <row r="10" spans="1:13" s="25" customFormat="1" x14ac:dyDescent="0.2">
      <c r="A10" s="103" t="s">
        <v>40</v>
      </c>
      <c r="B10" s="122" t="s">
        <v>36</v>
      </c>
      <c r="C10" s="122" t="s">
        <v>37</v>
      </c>
      <c r="D10" s="122" t="s">
        <v>38</v>
      </c>
      <c r="E10" s="121">
        <v>23380</v>
      </c>
      <c r="F10" s="123" t="s">
        <v>40</v>
      </c>
      <c r="G10" s="26">
        <v>24.78</v>
      </c>
      <c r="H10" s="12">
        <v>0</v>
      </c>
      <c r="I10" s="12">
        <f t="shared" si="0"/>
        <v>0</v>
      </c>
      <c r="J10" s="4">
        <f t="shared" si="2"/>
        <v>0</v>
      </c>
      <c r="K10" s="4">
        <f t="shared" si="1"/>
        <v>0</v>
      </c>
      <c r="L10" s="8">
        <v>0.50870000000000004</v>
      </c>
      <c r="M10" s="4">
        <f t="shared" si="3"/>
        <v>0</v>
      </c>
    </row>
    <row r="11" spans="1:13" s="25" customFormat="1" x14ac:dyDescent="0.2">
      <c r="A11" s="103" t="s">
        <v>41</v>
      </c>
      <c r="B11" s="122" t="s">
        <v>36</v>
      </c>
      <c r="C11" s="122" t="s">
        <v>37</v>
      </c>
      <c r="D11" s="122" t="s">
        <v>42</v>
      </c>
      <c r="E11" s="121">
        <v>23430</v>
      </c>
      <c r="F11" s="123" t="s">
        <v>41</v>
      </c>
      <c r="G11" s="26">
        <v>29.26</v>
      </c>
      <c r="H11" s="12">
        <v>0</v>
      </c>
      <c r="I11" s="12">
        <f>$I$3*H11</f>
        <v>0</v>
      </c>
      <c r="J11" s="4">
        <f t="shared" ref="J11:J20" si="4">G11*I11</f>
        <v>0</v>
      </c>
      <c r="K11" s="4">
        <f t="shared" si="1"/>
        <v>0</v>
      </c>
      <c r="L11" s="8">
        <v>0.50870000000000004</v>
      </c>
      <c r="M11" s="4">
        <f t="shared" ref="M11:M20" si="5">J11*L11</f>
        <v>0</v>
      </c>
    </row>
    <row r="12" spans="1:13" s="25" customFormat="1" x14ac:dyDescent="0.2">
      <c r="A12" s="125" t="s">
        <v>43</v>
      </c>
      <c r="B12" s="122" t="s">
        <v>36</v>
      </c>
      <c r="C12" s="122" t="s">
        <v>37</v>
      </c>
      <c r="D12" s="122" t="s">
        <v>42</v>
      </c>
      <c r="E12" s="121">
        <v>23430</v>
      </c>
      <c r="F12" s="125" t="s">
        <v>43</v>
      </c>
      <c r="G12" s="26">
        <v>26.71</v>
      </c>
      <c r="H12" s="12">
        <v>0</v>
      </c>
      <c r="I12" s="12">
        <f t="shared" ref="I12:I20" si="6">$I$3*H12</f>
        <v>0</v>
      </c>
      <c r="J12" s="4">
        <f t="shared" si="4"/>
        <v>0</v>
      </c>
      <c r="K12" s="4">
        <f t="shared" si="1"/>
        <v>0</v>
      </c>
      <c r="L12" s="8">
        <v>0.50870000000000004</v>
      </c>
      <c r="M12" s="4">
        <f t="shared" si="5"/>
        <v>0</v>
      </c>
    </row>
    <row r="13" spans="1:13" s="25" customFormat="1" x14ac:dyDescent="0.2">
      <c r="A13" s="123" t="s">
        <v>44</v>
      </c>
      <c r="B13" s="122" t="s">
        <v>36</v>
      </c>
      <c r="C13" s="122" t="s">
        <v>37</v>
      </c>
      <c r="D13" s="122" t="s">
        <v>38</v>
      </c>
      <c r="E13" s="121">
        <v>21210</v>
      </c>
      <c r="F13" s="123" t="s">
        <v>44</v>
      </c>
      <c r="G13" s="26">
        <v>17.82</v>
      </c>
      <c r="H13" s="12">
        <v>1E-3</v>
      </c>
      <c r="I13" s="12">
        <f t="shared" si="6"/>
        <v>0.51200000000000001</v>
      </c>
      <c r="J13" s="4">
        <f t="shared" si="4"/>
        <v>9.1238399999999995</v>
      </c>
      <c r="K13" s="4">
        <f t="shared" si="1"/>
        <v>0.93184</v>
      </c>
      <c r="L13" s="8">
        <v>0.50870000000000004</v>
      </c>
      <c r="M13" s="4">
        <f t="shared" si="5"/>
        <v>4.6412974079999998</v>
      </c>
    </row>
    <row r="14" spans="1:13" s="25" customFormat="1" x14ac:dyDescent="0.2">
      <c r="A14" s="130" t="s">
        <v>45</v>
      </c>
      <c r="B14" s="122" t="s">
        <v>36</v>
      </c>
      <c r="C14" s="122" t="s">
        <v>37</v>
      </c>
      <c r="D14" s="122" t="s">
        <v>38</v>
      </c>
      <c r="E14" s="121">
        <v>23430</v>
      </c>
      <c r="F14" s="130" t="s">
        <v>45</v>
      </c>
      <c r="G14" s="126">
        <f>H107</f>
        <v>26.32</v>
      </c>
      <c r="H14" s="12">
        <v>0.1</v>
      </c>
      <c r="I14" s="12">
        <f t="shared" si="6"/>
        <v>51.2</v>
      </c>
      <c r="J14" s="4">
        <f t="shared" si="4"/>
        <v>1347.5840000000001</v>
      </c>
      <c r="K14" s="4">
        <f t="shared" si="1"/>
        <v>93.184000000000012</v>
      </c>
      <c r="L14" s="8">
        <v>0.50870000000000004</v>
      </c>
      <c r="M14" s="4">
        <f t="shared" si="5"/>
        <v>685.51598080000008</v>
      </c>
    </row>
    <row r="15" spans="1:13" s="25" customFormat="1" x14ac:dyDescent="0.2">
      <c r="A15" s="124" t="s">
        <v>46</v>
      </c>
      <c r="B15" s="122" t="s">
        <v>36</v>
      </c>
      <c r="C15" s="122" t="s">
        <v>37</v>
      </c>
      <c r="D15" s="122" t="s">
        <v>38</v>
      </c>
      <c r="E15" s="121">
        <v>1270</v>
      </c>
      <c r="F15" s="123" t="s">
        <v>46</v>
      </c>
      <c r="G15" s="26">
        <f>H78</f>
        <v>26.28</v>
      </c>
      <c r="H15" s="12">
        <v>1E-3</v>
      </c>
      <c r="I15" s="12">
        <f t="shared" si="6"/>
        <v>0.51200000000000001</v>
      </c>
      <c r="J15" s="4">
        <f t="shared" si="4"/>
        <v>13.455360000000001</v>
      </c>
      <c r="K15" s="4">
        <f>I15*$K$5</f>
        <v>0.93184</v>
      </c>
      <c r="L15" s="8">
        <v>0.50870000000000004</v>
      </c>
      <c r="M15" s="4">
        <f t="shared" ref="M15:M16" si="7">J15*L15</f>
        <v>6.8447416320000007</v>
      </c>
    </row>
    <row r="16" spans="1:13" x14ac:dyDescent="0.2">
      <c r="A16" s="103" t="s">
        <v>47</v>
      </c>
      <c r="B16" s="122" t="s">
        <v>36</v>
      </c>
      <c r="C16" s="122" t="s">
        <v>37</v>
      </c>
      <c r="D16" s="122" t="s">
        <v>42</v>
      </c>
      <c r="E16" s="121">
        <v>23430</v>
      </c>
      <c r="F16" s="103" t="s">
        <v>47</v>
      </c>
      <c r="G16" s="26">
        <f>H107</f>
        <v>26.32</v>
      </c>
      <c r="H16" s="12">
        <v>0.01</v>
      </c>
      <c r="I16" s="12">
        <f t="shared" si="6"/>
        <v>5.12</v>
      </c>
      <c r="J16" s="4">
        <f t="shared" si="4"/>
        <v>134.75839999999999</v>
      </c>
      <c r="K16" s="4">
        <f t="shared" ref="K16:K20" si="8">I16*$K$5</f>
        <v>9.3184000000000005</v>
      </c>
      <c r="L16" s="8">
        <v>0.50870000000000004</v>
      </c>
      <c r="M16" s="4">
        <f t="shared" si="7"/>
        <v>68.551598080000005</v>
      </c>
    </row>
    <row r="17" spans="1:13" x14ac:dyDescent="0.2">
      <c r="A17" s="103" t="s">
        <v>48</v>
      </c>
      <c r="B17" s="122" t="s">
        <v>36</v>
      </c>
      <c r="C17" s="122" t="s">
        <v>37</v>
      </c>
      <c r="D17" s="122" t="s">
        <v>42</v>
      </c>
      <c r="E17" s="121">
        <v>23430</v>
      </c>
      <c r="F17" s="123" t="s">
        <v>48</v>
      </c>
      <c r="G17" s="26">
        <v>26.11</v>
      </c>
      <c r="H17" s="12">
        <v>0</v>
      </c>
      <c r="I17" s="12">
        <f t="shared" si="6"/>
        <v>0</v>
      </c>
      <c r="J17" s="4">
        <f t="shared" si="4"/>
        <v>0</v>
      </c>
      <c r="K17" s="4">
        <f t="shared" si="8"/>
        <v>0</v>
      </c>
      <c r="L17" s="8">
        <v>0.50870000000000004</v>
      </c>
      <c r="M17" s="4">
        <f t="shared" si="5"/>
        <v>0</v>
      </c>
    </row>
    <row r="18" spans="1:13" x14ac:dyDescent="0.2">
      <c r="A18" s="103" t="s">
        <v>49</v>
      </c>
      <c r="B18" s="122" t="s">
        <v>36</v>
      </c>
      <c r="C18" s="122" t="s">
        <v>37</v>
      </c>
      <c r="D18" s="122" t="s">
        <v>38</v>
      </c>
      <c r="E18" s="121">
        <v>5310</v>
      </c>
      <c r="F18" s="123" t="s">
        <v>49</v>
      </c>
      <c r="G18" s="26">
        <v>20.93</v>
      </c>
      <c r="H18" s="12">
        <v>0</v>
      </c>
      <c r="I18" s="12">
        <f t="shared" si="6"/>
        <v>0</v>
      </c>
      <c r="J18" s="4">
        <f t="shared" si="4"/>
        <v>0</v>
      </c>
      <c r="K18" s="4">
        <f t="shared" si="8"/>
        <v>0</v>
      </c>
      <c r="L18" s="8">
        <v>0.50870000000000004</v>
      </c>
      <c r="M18" s="4">
        <f t="shared" si="5"/>
        <v>0</v>
      </c>
    </row>
    <row r="19" spans="1:13" x14ac:dyDescent="0.2">
      <c r="A19" s="103" t="s">
        <v>50</v>
      </c>
      <c r="B19" s="122" t="s">
        <v>36</v>
      </c>
      <c r="C19" s="122" t="s">
        <v>37</v>
      </c>
      <c r="D19" s="122" t="s">
        <v>38</v>
      </c>
      <c r="E19" s="121">
        <v>23960</v>
      </c>
      <c r="F19" s="123" t="s">
        <v>50</v>
      </c>
      <c r="G19" s="26">
        <v>21.54</v>
      </c>
      <c r="H19" s="12">
        <v>0</v>
      </c>
      <c r="I19" s="12">
        <f t="shared" si="6"/>
        <v>0</v>
      </c>
      <c r="J19" s="4">
        <f t="shared" si="4"/>
        <v>0</v>
      </c>
      <c r="K19" s="4">
        <f t="shared" si="8"/>
        <v>0</v>
      </c>
      <c r="L19" s="8">
        <v>0.50870000000000004</v>
      </c>
      <c r="M19" s="4">
        <f t="shared" si="5"/>
        <v>0</v>
      </c>
    </row>
    <row r="20" spans="1:13" ht="13.5" thickBot="1" x14ac:dyDescent="0.25">
      <c r="A20" s="104" t="s">
        <v>51</v>
      </c>
      <c r="B20" s="122" t="s">
        <v>36</v>
      </c>
      <c r="C20" s="122" t="s">
        <v>37</v>
      </c>
      <c r="D20" s="122" t="s">
        <v>42</v>
      </c>
      <c r="E20" s="121">
        <v>23182</v>
      </c>
      <c r="F20" s="104" t="s">
        <v>51</v>
      </c>
      <c r="G20" s="26">
        <v>30.17</v>
      </c>
      <c r="H20" s="12">
        <v>0</v>
      </c>
      <c r="I20" s="12">
        <f t="shared" si="6"/>
        <v>0</v>
      </c>
      <c r="J20" s="4">
        <f t="shared" si="4"/>
        <v>0</v>
      </c>
      <c r="K20" s="4">
        <f t="shared" si="8"/>
        <v>0</v>
      </c>
      <c r="L20" s="8">
        <v>0.50870000000000004</v>
      </c>
      <c r="M20" s="4">
        <f t="shared" si="5"/>
        <v>0</v>
      </c>
    </row>
    <row r="21" spans="1:13" ht="13.5" thickTop="1" x14ac:dyDescent="0.2">
      <c r="A21" s="5" t="s">
        <v>52</v>
      </c>
      <c r="B21" s="5"/>
      <c r="C21" s="5"/>
      <c r="D21" s="5"/>
      <c r="E21" s="5"/>
      <c r="F21" s="5"/>
      <c r="G21" s="28"/>
      <c r="H21" s="7">
        <f>SUM(H8:H20)</f>
        <v>0.112</v>
      </c>
      <c r="I21" s="7">
        <f>SUM(I8:I20)</f>
        <v>57.344000000000001</v>
      </c>
      <c r="J21" s="6">
        <f>SUM(J8:J20)</f>
        <v>1504.9215999999999</v>
      </c>
      <c r="K21" s="6">
        <f>SUM(K8:K20)</f>
        <v>104.36608</v>
      </c>
      <c r="L21" s="6"/>
      <c r="M21" s="6">
        <f t="shared" ref="M21" si="9">SUM(M8:M20)</f>
        <v>765.55361792000008</v>
      </c>
    </row>
    <row r="22" spans="1:13" ht="13.5" thickBot="1" x14ac:dyDescent="0.25"/>
    <row r="23" spans="1:13" ht="13.5" thickBot="1" x14ac:dyDescent="0.25">
      <c r="A23" s="9" t="s">
        <v>53</v>
      </c>
      <c r="B23" s="9"/>
      <c r="C23" s="9"/>
      <c r="D23" s="9"/>
      <c r="E23" s="9"/>
      <c r="F23" s="9"/>
      <c r="G23" s="29"/>
      <c r="H23" s="10">
        <f>SUM(H21)</f>
        <v>0.112</v>
      </c>
      <c r="I23" s="10">
        <f>SUM(I21)</f>
        <v>57.344000000000001</v>
      </c>
      <c r="J23" s="11">
        <f>SUM(J21)</f>
        <v>1504.9215999999999</v>
      </c>
      <c r="K23" s="11">
        <f>SUM(K21)</f>
        <v>104.36608</v>
      </c>
      <c r="L23" s="9"/>
      <c r="M23" s="11">
        <f t="shared" ref="M23" si="10">SUM(M21)</f>
        <v>765.55361792000008</v>
      </c>
    </row>
    <row r="24" spans="1:13" ht="13.5" thickTop="1" x14ac:dyDescent="0.2"/>
    <row r="26" spans="1:13" x14ac:dyDescent="0.2">
      <c r="A26" s="13"/>
      <c r="I26" s="58"/>
    </row>
    <row r="32" spans="1:13" ht="15" x14ac:dyDescent="0.25">
      <c r="A32" s="13" t="s">
        <v>145</v>
      </c>
      <c r="M32" s="61"/>
    </row>
    <row r="33" spans="1:13" ht="15" x14ac:dyDescent="0.2">
      <c r="A33" s="135" t="s">
        <v>54</v>
      </c>
      <c r="B33" s="136"/>
      <c r="C33" s="136"/>
      <c r="D33" s="136"/>
      <c r="E33" s="136"/>
      <c r="F33" s="136"/>
      <c r="G33" s="136"/>
      <c r="H33" s="137"/>
      <c r="M33" s="62"/>
    </row>
    <row r="34" spans="1:13" ht="15" x14ac:dyDescent="0.2">
      <c r="A34" s="64"/>
      <c r="B34" s="65"/>
      <c r="C34" s="65"/>
      <c r="D34" s="65"/>
      <c r="E34" s="65"/>
      <c r="F34" s="65"/>
      <c r="G34" s="65"/>
      <c r="H34" s="65"/>
      <c r="M34" s="63"/>
    </row>
    <row r="35" spans="1:13" ht="15" x14ac:dyDescent="0.25">
      <c r="A35" s="138" t="s">
        <v>55</v>
      </c>
      <c r="B35" s="138"/>
      <c r="C35" s="138"/>
      <c r="D35" s="139"/>
      <c r="E35" s="140" t="s">
        <v>56</v>
      </c>
      <c r="F35" s="141"/>
      <c r="G35" s="141"/>
      <c r="H35" s="141"/>
      <c r="M35" s="61"/>
    </row>
    <row r="36" spans="1:13" ht="15" x14ac:dyDescent="0.2">
      <c r="A36" s="138" t="s">
        <v>57</v>
      </c>
      <c r="B36" s="138"/>
      <c r="C36" s="138"/>
      <c r="D36" s="139"/>
      <c r="E36" s="140" t="s">
        <v>58</v>
      </c>
      <c r="F36" s="141"/>
      <c r="G36" s="141"/>
      <c r="H36" s="141"/>
      <c r="M36" s="62"/>
    </row>
    <row r="37" spans="1:13" x14ac:dyDescent="0.2">
      <c r="A37" s="138" t="s">
        <v>59</v>
      </c>
      <c r="B37" s="138"/>
      <c r="C37" s="138"/>
      <c r="D37" s="139"/>
      <c r="E37" s="140" t="s">
        <v>60</v>
      </c>
      <c r="F37" s="141"/>
      <c r="G37" s="141"/>
      <c r="H37" s="141"/>
    </row>
    <row r="38" spans="1:13" x14ac:dyDescent="0.2">
      <c r="A38" s="138"/>
      <c r="B38" s="138"/>
      <c r="C38" s="138"/>
      <c r="D38" s="139"/>
      <c r="E38" s="140" t="s">
        <v>61</v>
      </c>
      <c r="F38" s="141"/>
      <c r="G38" s="141"/>
      <c r="H38" s="141"/>
    </row>
    <row r="39" spans="1:13" x14ac:dyDescent="0.2">
      <c r="A39" s="64"/>
      <c r="B39" s="64"/>
      <c r="C39" s="64"/>
      <c r="D39" s="64"/>
      <c r="E39" s="66"/>
      <c r="F39" s="64"/>
      <c r="G39" s="64"/>
      <c r="H39" s="64"/>
    </row>
    <row r="40" spans="1:13" x14ac:dyDescent="0.2">
      <c r="A40" s="138"/>
      <c r="B40" s="138"/>
      <c r="C40" s="138"/>
      <c r="D40" s="139"/>
      <c r="E40" s="142" t="s">
        <v>62</v>
      </c>
      <c r="F40" s="143"/>
      <c r="G40" s="67">
        <v>5313</v>
      </c>
      <c r="H40" s="68"/>
    </row>
    <row r="41" spans="1:13" x14ac:dyDescent="0.2">
      <c r="A41" s="144" t="s">
        <v>63</v>
      </c>
      <c r="B41" s="144"/>
      <c r="C41" s="138" t="s">
        <v>64</v>
      </c>
      <c r="D41" s="139"/>
      <c r="E41" s="142" t="s">
        <v>65</v>
      </c>
      <c r="F41" s="143"/>
      <c r="G41" s="128">
        <v>24</v>
      </c>
      <c r="H41" s="68"/>
    </row>
    <row r="42" spans="1:13" x14ac:dyDescent="0.2">
      <c r="A42" s="144" t="s">
        <v>66</v>
      </c>
      <c r="B42" s="144"/>
      <c r="C42" s="138" t="s">
        <v>67</v>
      </c>
      <c r="D42" s="139"/>
      <c r="E42" s="142" t="s">
        <v>68</v>
      </c>
      <c r="F42" s="143"/>
      <c r="G42" s="70">
        <v>45494</v>
      </c>
      <c r="H42" s="68"/>
    </row>
    <row r="43" spans="1:13" x14ac:dyDescent="0.2">
      <c r="A43" s="71"/>
      <c r="B43" s="71"/>
      <c r="C43" s="71"/>
      <c r="D43" s="71"/>
      <c r="E43" s="72"/>
      <c r="F43" s="71"/>
      <c r="G43" s="71"/>
      <c r="H43" s="71"/>
    </row>
    <row r="44" spans="1:13" x14ac:dyDescent="0.2">
      <c r="A44" s="129" t="s">
        <v>69</v>
      </c>
      <c r="B44" s="129"/>
      <c r="C44" s="129"/>
      <c r="D44" s="129"/>
      <c r="E44" s="129"/>
      <c r="F44" s="129"/>
      <c r="G44" s="129"/>
      <c r="H44" s="129"/>
    </row>
    <row r="45" spans="1:13" x14ac:dyDescent="0.2">
      <c r="A45" s="73" t="s">
        <v>70</v>
      </c>
      <c r="B45" s="73"/>
      <c r="C45" s="73"/>
      <c r="D45" s="73"/>
      <c r="E45" s="73"/>
      <c r="F45" s="73"/>
      <c r="G45" s="73"/>
      <c r="H45" s="73"/>
    </row>
    <row r="46" spans="1:13" x14ac:dyDescent="0.2">
      <c r="A46" s="73" t="s">
        <v>71</v>
      </c>
      <c r="B46" s="73"/>
      <c r="C46" s="73"/>
      <c r="D46" s="73"/>
      <c r="E46" s="73"/>
      <c r="F46" s="73"/>
      <c r="G46" s="73"/>
      <c r="H46" s="73"/>
    </row>
    <row r="47" spans="1:13" x14ac:dyDescent="0.2">
      <c r="A47" s="74"/>
      <c r="B47" s="74"/>
      <c r="C47" s="74"/>
      <c r="D47" s="74"/>
      <c r="E47" s="74"/>
      <c r="F47" s="74"/>
      <c r="G47" s="74"/>
      <c r="H47" s="74"/>
    </row>
    <row r="48" spans="1:13" x14ac:dyDescent="0.2">
      <c r="A48" s="114" t="s">
        <v>72</v>
      </c>
      <c r="B48" s="105"/>
      <c r="C48" s="105"/>
      <c r="D48" s="105"/>
      <c r="E48" s="106"/>
      <c r="F48" s="107"/>
      <c r="G48" s="107"/>
      <c r="H48" s="75"/>
    </row>
    <row r="49" spans="1:8" x14ac:dyDescent="0.2">
      <c r="A49" s="114" t="s">
        <v>73</v>
      </c>
      <c r="B49" s="108"/>
      <c r="C49" s="108"/>
      <c r="D49" s="108"/>
      <c r="E49" s="109"/>
      <c r="F49" s="110"/>
      <c r="G49" s="110"/>
      <c r="H49" s="79"/>
    </row>
    <row r="50" spans="1:8" x14ac:dyDescent="0.2">
      <c r="A50" s="114" t="s">
        <v>74</v>
      </c>
      <c r="B50" s="108"/>
      <c r="C50" s="108"/>
      <c r="D50" s="108"/>
      <c r="E50" s="109"/>
      <c r="F50" s="110"/>
      <c r="G50" s="110"/>
      <c r="H50" s="79"/>
    </row>
    <row r="51" spans="1:8" x14ac:dyDescent="0.2">
      <c r="A51" s="114" t="s">
        <v>75</v>
      </c>
      <c r="B51" s="108"/>
      <c r="C51" s="108"/>
      <c r="D51" s="108"/>
      <c r="E51" s="109"/>
      <c r="F51" s="110"/>
      <c r="G51" s="110"/>
      <c r="H51" s="79"/>
    </row>
    <row r="52" spans="1:8" x14ac:dyDescent="0.2">
      <c r="A52" s="114" t="s">
        <v>76</v>
      </c>
      <c r="B52" s="108"/>
      <c r="C52" s="108"/>
      <c r="D52" s="108"/>
      <c r="E52" s="109"/>
      <c r="F52" s="110"/>
      <c r="G52" s="110"/>
      <c r="H52" s="79"/>
    </row>
    <row r="53" spans="1:8" x14ac:dyDescent="0.2">
      <c r="A53" s="114" t="s">
        <v>77</v>
      </c>
      <c r="B53" s="108"/>
      <c r="C53" s="108"/>
      <c r="D53" s="108"/>
      <c r="E53" s="111"/>
      <c r="F53" s="112"/>
      <c r="G53" s="112"/>
      <c r="H53" s="113"/>
    </row>
    <row r="54" spans="1:8" x14ac:dyDescent="0.2">
      <c r="A54" s="114" t="s">
        <v>78</v>
      </c>
      <c r="B54" s="108"/>
      <c r="C54" s="108"/>
      <c r="D54" s="108"/>
      <c r="E54" s="111"/>
      <c r="F54" s="112" t="s">
        <v>79</v>
      </c>
      <c r="G54" s="112"/>
      <c r="H54" s="113"/>
    </row>
    <row r="55" spans="1:8" x14ac:dyDescent="0.2">
      <c r="A55" s="115"/>
      <c r="B55" s="116"/>
      <c r="C55" s="116"/>
      <c r="D55" s="117"/>
      <c r="E55" s="118"/>
      <c r="F55" s="119"/>
      <c r="G55" s="119"/>
      <c r="H55" s="120"/>
    </row>
    <row r="56" spans="1:8" x14ac:dyDescent="0.2">
      <c r="A56" s="76" t="s">
        <v>80</v>
      </c>
      <c r="B56" s="77"/>
      <c r="C56" s="77"/>
      <c r="D56" s="77"/>
      <c r="E56" s="78" t="s">
        <v>81</v>
      </c>
      <c r="F56" s="128"/>
      <c r="G56" s="128"/>
      <c r="H56" s="82"/>
    </row>
    <row r="57" spans="1:8" x14ac:dyDescent="0.2">
      <c r="A57" s="76" t="s">
        <v>82</v>
      </c>
      <c r="B57" s="77"/>
      <c r="C57" s="77"/>
      <c r="D57" s="77"/>
      <c r="E57" s="81" t="s">
        <v>83</v>
      </c>
      <c r="F57" s="128"/>
      <c r="G57" s="128"/>
      <c r="H57" s="82"/>
    </row>
    <row r="58" spans="1:8" x14ac:dyDescent="0.2">
      <c r="A58" s="76" t="s">
        <v>84</v>
      </c>
      <c r="B58" s="77"/>
      <c r="C58" s="77"/>
      <c r="D58" s="77"/>
      <c r="E58" s="81" t="s">
        <v>85</v>
      </c>
      <c r="F58" s="128"/>
      <c r="G58" s="128"/>
      <c r="H58" s="82"/>
    </row>
    <row r="59" spans="1:8" x14ac:dyDescent="0.2">
      <c r="A59" s="76" t="s">
        <v>86</v>
      </c>
      <c r="B59" s="77"/>
      <c r="C59" s="77"/>
      <c r="D59" s="77"/>
      <c r="E59" s="114" t="s">
        <v>87</v>
      </c>
      <c r="F59" s="112"/>
      <c r="G59" s="112"/>
      <c r="H59" s="113"/>
    </row>
    <row r="60" spans="1:8" x14ac:dyDescent="0.2">
      <c r="A60" s="80" t="s">
        <v>88</v>
      </c>
      <c r="B60" s="77"/>
      <c r="C60" s="77"/>
      <c r="D60" s="77"/>
      <c r="E60" s="81" t="s">
        <v>89</v>
      </c>
      <c r="F60" s="128"/>
      <c r="G60" s="128"/>
      <c r="H60" s="82"/>
    </row>
    <row r="61" spans="1:8" x14ac:dyDescent="0.2">
      <c r="A61" s="76"/>
      <c r="B61" s="77"/>
      <c r="C61" s="77"/>
      <c r="D61" s="77"/>
      <c r="E61" s="81" t="s">
        <v>90</v>
      </c>
      <c r="F61" s="128"/>
      <c r="G61" s="128"/>
      <c r="H61" s="82"/>
    </row>
    <row r="62" spans="1:8" x14ac:dyDescent="0.2">
      <c r="A62" s="76"/>
      <c r="B62" s="77"/>
      <c r="C62" s="77"/>
      <c r="D62" s="77"/>
      <c r="E62" s="114" t="s">
        <v>91</v>
      </c>
      <c r="F62" s="128"/>
      <c r="G62" s="128"/>
      <c r="H62" s="82"/>
    </row>
    <row r="63" spans="1:8" x14ac:dyDescent="0.2">
      <c r="A63" s="83"/>
      <c r="B63" s="84"/>
      <c r="C63" s="84"/>
      <c r="D63" s="85"/>
      <c r="E63" s="86"/>
      <c r="F63" s="87"/>
      <c r="G63" s="87"/>
      <c r="H63" s="88"/>
    </row>
    <row r="64" spans="1:8" x14ac:dyDescent="0.2">
      <c r="A64" s="73" t="s">
        <v>92</v>
      </c>
      <c r="B64" s="73"/>
      <c r="C64" s="73"/>
      <c r="D64" s="73"/>
      <c r="E64" s="73"/>
      <c r="F64" s="73"/>
      <c r="G64" s="73"/>
      <c r="H64" s="73"/>
    </row>
    <row r="65" spans="1:8" x14ac:dyDescent="0.2">
      <c r="A65" s="73" t="s">
        <v>93</v>
      </c>
      <c r="B65" s="73"/>
      <c r="C65" s="73"/>
      <c r="D65" s="73"/>
      <c r="E65" s="73"/>
      <c r="F65" s="73"/>
      <c r="G65" s="73"/>
      <c r="H65" s="73"/>
    </row>
    <row r="66" spans="1:8" x14ac:dyDescent="0.2">
      <c r="A66" s="73" t="s">
        <v>94</v>
      </c>
      <c r="B66" s="73"/>
      <c r="C66" s="73"/>
      <c r="D66" s="73"/>
      <c r="E66" s="73"/>
      <c r="F66" s="73"/>
      <c r="G66" s="73"/>
      <c r="H66" s="73"/>
    </row>
    <row r="67" spans="1:8" x14ac:dyDescent="0.2">
      <c r="A67" s="74"/>
      <c r="B67" s="74"/>
      <c r="C67" s="74"/>
      <c r="D67" s="74"/>
      <c r="E67" s="74"/>
      <c r="F67" s="74"/>
      <c r="G67" s="74"/>
      <c r="H67" s="74"/>
    </row>
    <row r="68" spans="1:8" x14ac:dyDescent="0.2">
      <c r="A68" s="132" t="s">
        <v>95</v>
      </c>
      <c r="B68" s="132"/>
      <c r="C68" s="132"/>
      <c r="D68" s="132"/>
      <c r="E68" s="132"/>
      <c r="F68" s="132"/>
      <c r="G68" s="132"/>
      <c r="H68" s="132"/>
    </row>
    <row r="69" spans="1:8" x14ac:dyDescent="0.2">
      <c r="A69" s="73"/>
      <c r="B69" s="73"/>
      <c r="C69" s="73"/>
      <c r="D69" s="73"/>
      <c r="E69" s="73"/>
      <c r="F69" s="73"/>
      <c r="G69" s="73"/>
      <c r="H69" s="73"/>
    </row>
    <row r="70" spans="1:8" x14ac:dyDescent="0.2">
      <c r="A70" s="133" t="s">
        <v>96</v>
      </c>
      <c r="B70" s="133"/>
      <c r="C70" s="133"/>
      <c r="D70" s="133"/>
      <c r="E70" s="133"/>
      <c r="F70" s="133"/>
      <c r="G70" s="133"/>
      <c r="H70" s="133"/>
    </row>
    <row r="71" spans="1:8" x14ac:dyDescent="0.2">
      <c r="A71" s="71"/>
      <c r="B71" s="71"/>
      <c r="C71" s="71"/>
      <c r="D71" s="71"/>
      <c r="E71" s="71"/>
      <c r="F71" s="71"/>
      <c r="G71" s="71"/>
      <c r="H71" s="71"/>
    </row>
    <row r="72" spans="1:8" x14ac:dyDescent="0.2">
      <c r="A72" s="134" t="s">
        <v>97</v>
      </c>
      <c r="B72" s="134"/>
      <c r="C72" s="134"/>
      <c r="D72" s="134"/>
      <c r="E72" s="134"/>
      <c r="F72" s="134"/>
      <c r="G72" s="134"/>
      <c r="H72" s="134"/>
    </row>
    <row r="73" spans="1:8" x14ac:dyDescent="0.2">
      <c r="A73" s="64" t="s">
        <v>98</v>
      </c>
      <c r="B73" s="64"/>
      <c r="C73" s="64"/>
      <c r="D73" s="64"/>
      <c r="E73" s="64"/>
      <c r="F73" s="64"/>
      <c r="G73" s="64" t="s">
        <v>99</v>
      </c>
      <c r="H73" s="69" t="s">
        <v>100</v>
      </c>
    </row>
    <row r="74" spans="1:8" x14ac:dyDescent="0.2">
      <c r="A74" s="89">
        <v>1000</v>
      </c>
      <c r="B74" s="90" t="s">
        <v>101</v>
      </c>
      <c r="C74" s="90"/>
      <c r="D74" s="90"/>
      <c r="E74" s="90"/>
      <c r="F74" s="90"/>
      <c r="G74" s="90"/>
      <c r="H74" s="90"/>
    </row>
    <row r="75" spans="1:8" x14ac:dyDescent="0.2">
      <c r="A75" s="91">
        <v>1051</v>
      </c>
      <c r="B75" s="92" t="s">
        <v>102</v>
      </c>
      <c r="C75" s="64"/>
      <c r="D75" s="64"/>
      <c r="E75" s="64"/>
      <c r="F75" s="64"/>
      <c r="G75" s="64"/>
      <c r="H75" s="93">
        <v>14.86</v>
      </c>
    </row>
    <row r="76" spans="1:8" x14ac:dyDescent="0.2">
      <c r="A76" s="91">
        <v>1052</v>
      </c>
      <c r="B76" s="92" t="s">
        <v>103</v>
      </c>
      <c r="C76" s="64"/>
      <c r="D76" s="64"/>
      <c r="E76" s="64"/>
      <c r="F76" s="64"/>
      <c r="G76" s="64"/>
      <c r="H76" s="93">
        <v>16.21</v>
      </c>
    </row>
    <row r="77" spans="1:8" x14ac:dyDescent="0.2">
      <c r="A77" s="91">
        <v>1060</v>
      </c>
      <c r="B77" s="92" t="s">
        <v>104</v>
      </c>
      <c r="C77" s="64"/>
      <c r="D77" s="64"/>
      <c r="E77" s="64"/>
      <c r="F77" s="64"/>
      <c r="G77" s="64"/>
      <c r="H77" s="94">
        <v>20.25</v>
      </c>
    </row>
    <row r="78" spans="1:8" x14ac:dyDescent="0.2">
      <c r="A78" s="91">
        <v>1270</v>
      </c>
      <c r="B78" s="92" t="s">
        <v>46</v>
      </c>
      <c r="C78" s="64"/>
      <c r="D78" s="64"/>
      <c r="E78" s="64"/>
      <c r="F78" s="64"/>
      <c r="G78" s="64"/>
      <c r="H78" s="94">
        <v>26.28</v>
      </c>
    </row>
    <row r="79" spans="1:8" x14ac:dyDescent="0.2">
      <c r="A79" s="91">
        <v>1311</v>
      </c>
      <c r="B79" s="92" t="s">
        <v>105</v>
      </c>
      <c r="C79" s="64"/>
      <c r="D79" s="64"/>
      <c r="E79" s="64"/>
      <c r="F79" s="64"/>
      <c r="G79" s="64"/>
      <c r="H79" s="93">
        <v>15.58</v>
      </c>
    </row>
    <row r="80" spans="1:8" x14ac:dyDescent="0.2">
      <c r="A80" s="91">
        <v>1312</v>
      </c>
      <c r="B80" s="92" t="s">
        <v>106</v>
      </c>
      <c r="C80" s="64"/>
      <c r="D80" s="64"/>
      <c r="E80" s="64"/>
      <c r="F80" s="64"/>
      <c r="G80" s="64"/>
      <c r="H80" s="93">
        <v>17.43</v>
      </c>
    </row>
    <row r="81" spans="1:8" x14ac:dyDescent="0.2">
      <c r="A81" s="91">
        <v>1410</v>
      </c>
      <c r="B81" s="92" t="s">
        <v>107</v>
      </c>
      <c r="C81" s="64"/>
      <c r="D81" s="64"/>
      <c r="E81" s="64"/>
      <c r="F81" s="64"/>
      <c r="G81" s="64"/>
      <c r="H81" s="94">
        <v>26.08</v>
      </c>
    </row>
    <row r="82" spans="1:8" x14ac:dyDescent="0.2">
      <c r="A82" s="89">
        <v>5000</v>
      </c>
      <c r="B82" s="90" t="s">
        <v>108</v>
      </c>
      <c r="C82" s="90"/>
      <c r="D82" s="90"/>
      <c r="E82" s="90"/>
      <c r="F82" s="90"/>
      <c r="G82" s="90"/>
      <c r="H82" s="95"/>
    </row>
    <row r="83" spans="1:8" x14ac:dyDescent="0.2">
      <c r="A83" s="91">
        <v>5130</v>
      </c>
      <c r="B83" s="92" t="s">
        <v>109</v>
      </c>
      <c r="C83" s="64"/>
      <c r="D83" s="64"/>
      <c r="E83" s="64"/>
      <c r="F83" s="64"/>
      <c r="G83" s="64"/>
      <c r="H83" s="94">
        <v>22.05</v>
      </c>
    </row>
    <row r="84" spans="1:8" x14ac:dyDescent="0.2">
      <c r="A84" s="91">
        <v>5220</v>
      </c>
      <c r="B84" s="92" t="s">
        <v>110</v>
      </c>
      <c r="C84" s="64"/>
      <c r="D84" s="64"/>
      <c r="E84" s="64"/>
      <c r="F84" s="64"/>
      <c r="G84" s="64"/>
      <c r="H84" s="94" t="s">
        <v>146</v>
      </c>
    </row>
    <row r="85" spans="1:8" x14ac:dyDescent="0.2">
      <c r="A85" s="91">
        <v>5310</v>
      </c>
      <c r="B85" s="96" t="s">
        <v>111</v>
      </c>
      <c r="C85" s="65"/>
      <c r="D85" s="65"/>
      <c r="E85" s="65"/>
      <c r="F85" s="65"/>
      <c r="G85" s="65"/>
      <c r="H85" s="97">
        <v>20.93</v>
      </c>
    </row>
    <row r="86" spans="1:8" x14ac:dyDescent="0.2">
      <c r="A86" s="89">
        <v>11000</v>
      </c>
      <c r="B86" s="98" t="s">
        <v>112</v>
      </c>
      <c r="C86" s="65"/>
      <c r="D86" s="65"/>
      <c r="E86" s="65"/>
      <c r="F86" s="65"/>
      <c r="G86" s="65"/>
      <c r="H86" s="97"/>
    </row>
    <row r="87" spans="1:8" x14ac:dyDescent="0.2">
      <c r="A87" s="91">
        <v>11150</v>
      </c>
      <c r="B87" s="96" t="s">
        <v>113</v>
      </c>
      <c r="C87" s="65"/>
      <c r="D87" s="65"/>
      <c r="E87" s="65"/>
      <c r="F87" s="65"/>
      <c r="G87" s="65"/>
      <c r="H87" s="93">
        <v>13.61</v>
      </c>
    </row>
    <row r="88" spans="1:8" x14ac:dyDescent="0.2">
      <c r="A88" s="89">
        <v>14000</v>
      </c>
      <c r="B88" s="98" t="s">
        <v>114</v>
      </c>
      <c r="C88" s="65"/>
      <c r="D88" s="65"/>
      <c r="E88" s="65"/>
      <c r="F88" s="65"/>
      <c r="G88" s="65"/>
      <c r="H88" s="97"/>
    </row>
    <row r="89" spans="1:8" x14ac:dyDescent="0.2">
      <c r="A89" s="91">
        <v>14042</v>
      </c>
      <c r="B89" s="96" t="s">
        <v>115</v>
      </c>
      <c r="C89" s="65"/>
      <c r="D89" s="65"/>
      <c r="E89" s="65"/>
      <c r="F89" s="65"/>
      <c r="G89" s="65"/>
      <c r="H89" s="97">
        <v>19.62</v>
      </c>
    </row>
    <row r="90" spans="1:8" x14ac:dyDescent="0.2">
      <c r="A90" s="91">
        <v>14101</v>
      </c>
      <c r="B90" s="96" t="s">
        <v>116</v>
      </c>
      <c r="C90" s="65"/>
      <c r="D90" s="65"/>
      <c r="E90" s="65"/>
      <c r="F90" s="97"/>
      <c r="G90" s="97" t="s">
        <v>117</v>
      </c>
      <c r="H90" s="97">
        <v>27.63</v>
      </c>
    </row>
    <row r="91" spans="1:8" x14ac:dyDescent="0.2">
      <c r="A91" s="89">
        <v>16000</v>
      </c>
      <c r="B91" s="98" t="s">
        <v>118</v>
      </c>
      <c r="C91" s="65"/>
      <c r="D91" s="65"/>
      <c r="E91" s="65"/>
      <c r="F91" s="65"/>
      <c r="G91" s="65"/>
      <c r="H91" s="97"/>
    </row>
    <row r="92" spans="1:8" x14ac:dyDescent="0.2">
      <c r="A92" s="91">
        <v>16220</v>
      </c>
      <c r="B92" s="96" t="s">
        <v>119</v>
      </c>
      <c r="C92" s="65"/>
      <c r="D92" s="65"/>
      <c r="E92" s="65"/>
      <c r="F92" s="65"/>
      <c r="G92" s="65"/>
      <c r="H92" s="93">
        <v>15.11</v>
      </c>
    </row>
    <row r="93" spans="1:8" x14ac:dyDescent="0.2">
      <c r="A93" s="89">
        <v>21000</v>
      </c>
      <c r="B93" s="98" t="s">
        <v>120</v>
      </c>
      <c r="C93" s="65"/>
      <c r="D93" s="65"/>
      <c r="E93" s="65"/>
      <c r="F93" s="65"/>
      <c r="G93" s="65"/>
      <c r="H93" s="97"/>
    </row>
    <row r="94" spans="1:8" x14ac:dyDescent="0.2">
      <c r="A94" s="91">
        <v>21020</v>
      </c>
      <c r="B94" s="96" t="s">
        <v>121</v>
      </c>
      <c r="C94" s="65"/>
      <c r="D94" s="65"/>
      <c r="E94" s="65"/>
      <c r="F94" s="65"/>
      <c r="G94" s="65"/>
      <c r="H94" s="97">
        <v>17.82</v>
      </c>
    </row>
    <row r="95" spans="1:8" x14ac:dyDescent="0.2">
      <c r="A95" s="91">
        <v>21030</v>
      </c>
      <c r="B95" s="96" t="s">
        <v>122</v>
      </c>
      <c r="C95" s="65"/>
      <c r="D95" s="65"/>
      <c r="E95" s="65"/>
      <c r="F95" s="65"/>
      <c r="G95" s="65"/>
      <c r="H95" s="97">
        <v>26.28</v>
      </c>
    </row>
    <row r="96" spans="1:8" x14ac:dyDescent="0.2">
      <c r="A96" s="91">
        <v>21140</v>
      </c>
      <c r="B96" s="96" t="s">
        <v>123</v>
      </c>
      <c r="C96" s="65"/>
      <c r="D96" s="65"/>
      <c r="E96" s="65"/>
      <c r="F96" s="65"/>
      <c r="G96" s="65"/>
      <c r="H96" s="93" t="s">
        <v>147</v>
      </c>
    </row>
    <row r="97" spans="1:8" x14ac:dyDescent="0.2">
      <c r="A97" s="91">
        <v>21150</v>
      </c>
      <c r="B97" s="96" t="s">
        <v>124</v>
      </c>
      <c r="C97" s="65"/>
      <c r="D97" s="65"/>
      <c r="E97" s="65"/>
      <c r="F97" s="65"/>
      <c r="G97" s="65"/>
      <c r="H97" s="97">
        <v>19.43</v>
      </c>
    </row>
    <row r="98" spans="1:8" x14ac:dyDescent="0.2">
      <c r="A98" s="91">
        <v>21210</v>
      </c>
      <c r="B98" s="96" t="s">
        <v>125</v>
      </c>
      <c r="C98" s="65"/>
      <c r="D98" s="65"/>
      <c r="E98" s="65"/>
      <c r="F98" s="65"/>
      <c r="G98" s="65"/>
      <c r="H98" s="97">
        <v>17.82</v>
      </c>
    </row>
    <row r="99" spans="1:8" x14ac:dyDescent="0.2">
      <c r="A99" s="91">
        <v>21410</v>
      </c>
      <c r="B99" s="96" t="s">
        <v>126</v>
      </c>
      <c r="C99" s="65"/>
      <c r="D99" s="65"/>
      <c r="E99" s="65"/>
      <c r="F99" s="65"/>
      <c r="G99" s="65"/>
      <c r="H99" s="97">
        <v>17.82</v>
      </c>
    </row>
    <row r="100" spans="1:8" x14ac:dyDescent="0.2">
      <c r="A100" s="89">
        <v>23000</v>
      </c>
      <c r="B100" s="98" t="s">
        <v>127</v>
      </c>
      <c r="C100" s="65"/>
      <c r="D100" s="65"/>
      <c r="E100" s="65"/>
      <c r="F100" s="65"/>
      <c r="G100" s="65"/>
      <c r="H100" s="97"/>
    </row>
    <row r="101" spans="1:8" x14ac:dyDescent="0.2">
      <c r="A101" s="91">
        <v>23130</v>
      </c>
      <c r="B101" s="96" t="s">
        <v>128</v>
      </c>
      <c r="C101" s="65"/>
      <c r="D101" s="65"/>
      <c r="E101" s="65"/>
      <c r="F101" s="65"/>
      <c r="G101" s="65"/>
      <c r="H101" s="97">
        <v>22.12</v>
      </c>
    </row>
    <row r="102" spans="1:8" x14ac:dyDescent="0.2">
      <c r="A102" s="91">
        <v>23182</v>
      </c>
      <c r="B102" s="96" t="s">
        <v>39</v>
      </c>
      <c r="C102" s="65"/>
      <c r="D102" s="65"/>
      <c r="E102" s="65"/>
      <c r="F102" s="65"/>
      <c r="G102" s="65"/>
      <c r="H102" s="97">
        <v>29.77</v>
      </c>
    </row>
    <row r="103" spans="1:8" x14ac:dyDescent="0.2">
      <c r="A103" s="91">
        <v>23183</v>
      </c>
      <c r="B103" s="96" t="s">
        <v>129</v>
      </c>
      <c r="C103" s="65"/>
      <c r="D103" s="65"/>
      <c r="E103" s="65"/>
      <c r="F103" s="65"/>
      <c r="G103" s="65"/>
      <c r="H103" s="97">
        <v>31.36</v>
      </c>
    </row>
    <row r="104" spans="1:8" x14ac:dyDescent="0.2">
      <c r="A104" s="91">
        <v>23312</v>
      </c>
      <c r="B104" s="96" t="s">
        <v>130</v>
      </c>
      <c r="C104" s="65"/>
      <c r="D104" s="65"/>
      <c r="E104" s="65"/>
      <c r="F104" s="65"/>
      <c r="G104" s="65"/>
      <c r="H104" s="97">
        <v>19.75</v>
      </c>
    </row>
    <row r="105" spans="1:8" x14ac:dyDescent="0.2">
      <c r="A105" s="91">
        <v>23380</v>
      </c>
      <c r="B105" s="96" t="s">
        <v>40</v>
      </c>
      <c r="C105" s="65"/>
      <c r="D105" s="65"/>
      <c r="E105" s="65"/>
      <c r="F105" s="65"/>
      <c r="G105" s="65"/>
      <c r="H105" s="97">
        <v>24.78</v>
      </c>
    </row>
    <row r="106" spans="1:8" x14ac:dyDescent="0.2">
      <c r="A106" s="91">
        <v>23392</v>
      </c>
      <c r="B106" s="96" t="s">
        <v>35</v>
      </c>
      <c r="C106" s="65"/>
      <c r="D106" s="65"/>
      <c r="E106" s="65"/>
      <c r="F106" s="65"/>
      <c r="G106" s="65"/>
      <c r="H106" s="97">
        <v>22.29</v>
      </c>
    </row>
    <row r="107" spans="1:8" x14ac:dyDescent="0.2">
      <c r="A107" s="91">
        <v>23430</v>
      </c>
      <c r="B107" s="96" t="s">
        <v>48</v>
      </c>
      <c r="C107" s="65"/>
      <c r="D107" s="65"/>
      <c r="E107" s="65"/>
      <c r="F107" s="65"/>
      <c r="G107" s="65"/>
      <c r="H107" s="97">
        <v>26.32</v>
      </c>
    </row>
    <row r="108" spans="1:8" x14ac:dyDescent="0.2">
      <c r="A108" s="91">
        <v>23550</v>
      </c>
      <c r="B108" s="96" t="s">
        <v>131</v>
      </c>
      <c r="C108" s="65"/>
      <c r="D108" s="65"/>
      <c r="E108" s="65"/>
      <c r="F108" s="65"/>
      <c r="G108" s="65"/>
      <c r="H108" s="97">
        <v>24.33</v>
      </c>
    </row>
    <row r="109" spans="1:8" x14ac:dyDescent="0.2">
      <c r="A109" s="91">
        <v>23890</v>
      </c>
      <c r="B109" s="96" t="s">
        <v>132</v>
      </c>
      <c r="C109" s="65"/>
      <c r="D109" s="65"/>
      <c r="E109" s="65"/>
      <c r="F109" s="65"/>
      <c r="G109" s="65"/>
      <c r="H109" s="97">
        <v>24.78</v>
      </c>
    </row>
    <row r="110" spans="1:8" x14ac:dyDescent="0.2">
      <c r="A110" s="91">
        <v>23932</v>
      </c>
      <c r="B110" s="96" t="s">
        <v>133</v>
      </c>
      <c r="C110" s="65"/>
      <c r="D110" s="65"/>
      <c r="E110" s="65"/>
      <c r="F110" s="65"/>
      <c r="G110" s="65"/>
      <c r="H110" s="97">
        <v>26.19</v>
      </c>
    </row>
    <row r="111" spans="1:8" x14ac:dyDescent="0.2">
      <c r="A111" s="91">
        <v>23960</v>
      </c>
      <c r="B111" s="96" t="s">
        <v>50</v>
      </c>
      <c r="C111" s="65"/>
      <c r="D111" s="65"/>
      <c r="E111" s="65"/>
      <c r="F111" s="65"/>
      <c r="G111" s="65"/>
      <c r="H111" s="97">
        <v>21.54</v>
      </c>
    </row>
    <row r="112" spans="1:8" x14ac:dyDescent="0.2">
      <c r="A112" s="91">
        <v>23980</v>
      </c>
      <c r="B112" s="96" t="s">
        <v>134</v>
      </c>
      <c r="C112" s="65"/>
      <c r="D112" s="65"/>
      <c r="E112" s="65"/>
      <c r="F112" s="65"/>
      <c r="G112" s="65"/>
      <c r="H112" s="97">
        <v>19.75</v>
      </c>
    </row>
    <row r="113" spans="1:8" x14ac:dyDescent="0.2">
      <c r="A113" s="89">
        <v>29000</v>
      </c>
      <c r="B113" s="99" t="s">
        <v>135</v>
      </c>
      <c r="C113" s="65"/>
      <c r="D113" s="65"/>
      <c r="E113" s="65"/>
      <c r="F113" s="65"/>
      <c r="G113" s="65"/>
      <c r="H113" s="97"/>
    </row>
    <row r="114" spans="1:8" x14ac:dyDescent="0.2">
      <c r="A114" s="91">
        <v>29010</v>
      </c>
      <c r="B114" s="96" t="s">
        <v>136</v>
      </c>
      <c r="C114" s="65"/>
      <c r="D114" s="65"/>
      <c r="E114" s="65"/>
      <c r="F114" s="65"/>
      <c r="G114" s="65"/>
      <c r="H114" s="97">
        <v>22.29</v>
      </c>
    </row>
    <row r="115" spans="1:8" x14ac:dyDescent="0.2">
      <c r="A115" s="91">
        <v>29042</v>
      </c>
      <c r="B115" s="96" t="s">
        <v>137</v>
      </c>
      <c r="C115" s="65"/>
      <c r="D115" s="65"/>
      <c r="E115" s="65"/>
      <c r="F115" s="65"/>
      <c r="G115" s="65"/>
      <c r="H115" s="97">
        <v>23.52</v>
      </c>
    </row>
    <row r="116" spans="1:8" x14ac:dyDescent="0.2">
      <c r="A116" s="89">
        <v>31000</v>
      </c>
      <c r="B116" s="99" t="s">
        <v>138</v>
      </c>
      <c r="C116" s="65"/>
      <c r="D116" s="65"/>
      <c r="E116" s="65"/>
      <c r="F116" s="65"/>
      <c r="G116" s="65"/>
      <c r="H116" s="97"/>
    </row>
    <row r="117" spans="1:8" x14ac:dyDescent="0.2">
      <c r="A117" s="91">
        <v>31030</v>
      </c>
      <c r="B117" s="96" t="s">
        <v>139</v>
      </c>
      <c r="C117" s="65"/>
      <c r="D117" s="65"/>
      <c r="E117" s="65"/>
      <c r="F117" s="65"/>
      <c r="G117" s="65"/>
      <c r="H117" s="97">
        <v>17.5</v>
      </c>
    </row>
    <row r="118" spans="1:8" x14ac:dyDescent="0.2">
      <c r="A118" s="91">
        <v>31043</v>
      </c>
      <c r="B118" s="100" t="s">
        <v>140</v>
      </c>
      <c r="C118" s="65"/>
      <c r="D118" s="65"/>
      <c r="E118" s="65"/>
      <c r="F118" s="65"/>
      <c r="G118" s="65"/>
      <c r="H118" s="93">
        <v>15.7</v>
      </c>
    </row>
    <row r="119" spans="1:8" x14ac:dyDescent="0.2">
      <c r="A119" s="91">
        <v>31260</v>
      </c>
      <c r="B119" s="96" t="s">
        <v>141</v>
      </c>
      <c r="C119" s="65"/>
      <c r="D119" s="65"/>
      <c r="E119" s="65"/>
      <c r="F119" s="65"/>
      <c r="G119" s="65"/>
      <c r="H119" s="93">
        <v>12.56</v>
      </c>
    </row>
    <row r="120" spans="1:8" x14ac:dyDescent="0.2">
      <c r="A120" s="91">
        <v>31362</v>
      </c>
      <c r="B120" s="96" t="s">
        <v>142</v>
      </c>
      <c r="C120" s="65"/>
      <c r="D120" s="65"/>
      <c r="E120" s="65"/>
      <c r="F120" s="65"/>
      <c r="G120" s="65"/>
      <c r="H120" s="97">
        <v>17.89</v>
      </c>
    </row>
    <row r="121" spans="1:8" x14ac:dyDescent="0.2">
      <c r="A121" s="91">
        <v>31363</v>
      </c>
      <c r="B121" s="96" t="s">
        <v>143</v>
      </c>
      <c r="C121" s="65"/>
      <c r="D121" s="65"/>
      <c r="E121" s="65"/>
      <c r="F121" s="65"/>
      <c r="G121" s="65"/>
      <c r="H121" s="97">
        <v>20.65</v>
      </c>
    </row>
    <row r="122" spans="1:8" x14ac:dyDescent="0.2">
      <c r="A122" s="91">
        <v>31364</v>
      </c>
      <c r="B122" s="96" t="s">
        <v>144</v>
      </c>
      <c r="C122" s="65"/>
      <c r="D122" s="65"/>
      <c r="E122" s="65"/>
      <c r="F122" s="65"/>
      <c r="G122" s="65"/>
      <c r="H122" s="97">
        <v>20.65</v>
      </c>
    </row>
  </sheetData>
  <mergeCells count="33">
    <mergeCell ref="H4:H5"/>
    <mergeCell ref="A1:M1"/>
    <mergeCell ref="A7:M7"/>
    <mergeCell ref="B4:B5"/>
    <mergeCell ref="L4:M4"/>
    <mergeCell ref="C4:C5"/>
    <mergeCell ref="F4:F5"/>
    <mergeCell ref="E4:E5"/>
    <mergeCell ref="D4:D5"/>
    <mergeCell ref="J4:J5"/>
    <mergeCell ref="I4:I5"/>
    <mergeCell ref="G4:G5"/>
    <mergeCell ref="E41:F41"/>
    <mergeCell ref="A42:B42"/>
    <mergeCell ref="C42:D42"/>
    <mergeCell ref="E42:F42"/>
    <mergeCell ref="A4:A5"/>
    <mergeCell ref="A68:H68"/>
    <mergeCell ref="A70:H70"/>
    <mergeCell ref="A72:H72"/>
    <mergeCell ref="A33:H33"/>
    <mergeCell ref="A35:D35"/>
    <mergeCell ref="E35:H35"/>
    <mergeCell ref="A36:D36"/>
    <mergeCell ref="E36:H36"/>
    <mergeCell ref="A37:D37"/>
    <mergeCell ref="E37:H37"/>
    <mergeCell ref="A38:D38"/>
    <mergeCell ref="E38:H38"/>
    <mergeCell ref="A40:D40"/>
    <mergeCell ref="E40:F40"/>
    <mergeCell ref="A41:B41"/>
    <mergeCell ref="C41:D41"/>
  </mergeCells>
  <pageMargins left="0.7" right="0.7" top="0.75" bottom="0.75" header="0.3" footer="0.3"/>
  <pageSetup orientation="landscape" horizontalDpi="1200" verticalDpi="1200" r:id="rId1"/>
  <headerFooter>
    <oddHeader>&amp;L&amp;"Arial,Bold"Chenega Facilities Management, LLC&amp;REAGLE Fort Sill Modification
February 11, 2021</oddHeader>
    <oddFooter>&amp;L&amp;A&amp;CCompany Proprietary&amp;R&amp;P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F80BA3C56D04893ACD877A31B6085" ma:contentTypeVersion="15" ma:contentTypeDescription="Create a new document." ma:contentTypeScope="" ma:versionID="a03690f78dd1010fb88808e634196d98">
  <xsd:schema xmlns:xsd="http://www.w3.org/2001/XMLSchema" xmlns:xs="http://www.w3.org/2001/XMLSchema" xmlns:p="http://schemas.microsoft.com/office/2006/metadata/properties" xmlns:ns1="http://schemas.microsoft.com/sharepoint/v3" xmlns:ns2="ccfeb8df-c548-46e0-8def-9da1d8aaa8f9" xmlns:ns3="aaa8ea7a-fbb9-4c82-a4b3-35557ed16d6a" targetNamespace="http://schemas.microsoft.com/office/2006/metadata/properties" ma:root="true" ma:fieldsID="668b610f50d36839e7c78fd9aa93e212" ns1:_="" ns2:_="" ns3:_="">
    <xsd:import namespace="http://schemas.microsoft.com/sharepoint/v3"/>
    <xsd:import namespace="ccfeb8df-c548-46e0-8def-9da1d8aaa8f9"/>
    <xsd:import namespace="aaa8ea7a-fbb9-4c82-a4b3-35557ed16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b8df-c548-46e0-8def-9da1d8aaa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ea7a-fbb9-4c82-a4b3-35557ed16d6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f8c820-2253-4632-a557-f7448c893564}" ma:internalName="TaxCatchAll" ma:showField="CatchAllData" ma:web="aaa8ea7a-fbb9-4c82-a4b3-35557ed16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aa8ea7a-fbb9-4c82-a4b3-35557ed16d6a" xsi:nil="true"/>
    <_ip_UnifiedCompliancePolicyProperties xmlns="http://schemas.microsoft.com/sharepoint/v3" xsi:nil="true"/>
    <lcf76f155ced4ddcb4097134ff3c332f xmlns="ccfeb8df-c548-46e0-8def-9da1d8aaa8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DD0E64-B476-4456-B9CC-E95DFFF6B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1C744-2437-4E6B-B055-52EC5CF18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feb8df-c548-46e0-8def-9da1d8aaa8f9"/>
    <ds:schemaRef ds:uri="aaa8ea7a-fbb9-4c82-a4b3-35557ed16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720FE-8C58-4624-A17F-A8555CFF0CCA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aaa8ea7a-fbb9-4c82-a4b3-35557ed16d6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feb8df-c548-46e0-8def-9da1d8aaa8f9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ROLL UP</vt:lpstr>
      <vt:lpstr>Modification</vt:lpstr>
      <vt:lpstr>Sch A-Labor 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Senska, Laura M</dc:creator>
  <cp:keywords/>
  <dc:description/>
  <cp:lastModifiedBy>Glenn, Brien Mason CIV USARMY ASC 407 AFSB LRC (USA)</cp:lastModifiedBy>
  <cp:revision/>
  <dcterms:created xsi:type="dcterms:W3CDTF">2021-02-03T18:35:20Z</dcterms:created>
  <dcterms:modified xsi:type="dcterms:W3CDTF">2024-11-04T18:24:56Z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0x01010023AF80BA3C56D04893ACD877A31B6085</vt:lpwstr>
  </property>
  <property fmtid="{D5CDD505-2E9C-101B-9397-08002B2CF9AE}" pid="3" name="MediaServiceImageTags">
    <vt:lpwstr/>
  </property>
</Properties>
</file>